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56.3\divisao administrativa\GERENTE\Indicadores - Unidades\Secretaria\Site 2021\10. Outubro\Dia 10\"/>
    </mc:Choice>
  </mc:AlternateContent>
  <xr:revisionPtr revIDLastSave="0" documentId="13_ncr:1_{BEA55D16-D29C-455B-A06B-0952912A478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tividades e Resultados" sheetId="2" r:id="rId1"/>
  </sheets>
  <definedNames>
    <definedName name="_xlnm.Print_Area" localSheetId="0">'Atividades e Resultados'!$A$1:$Q$64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60" i="2" l="1"/>
  <c r="O59" i="2"/>
  <c r="O58" i="2"/>
  <c r="P60" i="2"/>
  <c r="C60" i="2"/>
  <c r="D60" i="2"/>
  <c r="E60" i="2"/>
  <c r="F60" i="2"/>
  <c r="G60" i="2"/>
  <c r="H60" i="2"/>
  <c r="I60" i="2"/>
  <c r="J60" i="2"/>
  <c r="K60" i="2"/>
  <c r="B60" i="2"/>
  <c r="O47" i="2"/>
  <c r="P59" i="2"/>
  <c r="P58" i="2"/>
  <c r="B13" i="2"/>
  <c r="B25" i="2"/>
  <c r="B40" i="2"/>
  <c r="P52" i="2"/>
  <c r="O53" i="2"/>
  <c r="O52" i="2"/>
  <c r="O46" i="2"/>
  <c r="P37" i="2"/>
  <c r="P38" i="2"/>
  <c r="P39" i="2"/>
  <c r="P36" i="2"/>
  <c r="O37" i="2"/>
  <c r="O38" i="2"/>
  <c r="O39" i="2"/>
  <c r="O36" i="2"/>
  <c r="K40" i="2"/>
  <c r="O31" i="2"/>
  <c r="O30" i="2"/>
  <c r="P24" i="2"/>
  <c r="O24" i="2"/>
  <c r="P18" i="2"/>
  <c r="O19" i="2"/>
  <c r="O18" i="2"/>
  <c r="K19" i="2"/>
  <c r="P11" i="2"/>
  <c r="P12" i="2"/>
  <c r="P10" i="2"/>
  <c r="O11" i="2"/>
  <c r="O12" i="2"/>
  <c r="O10" i="2"/>
  <c r="K13" i="2"/>
  <c r="P47" i="2"/>
  <c r="J40" i="2"/>
  <c r="J13" i="2"/>
  <c r="P53" i="2"/>
  <c r="I40" i="2"/>
  <c r="P30" i="2"/>
  <c r="I31" i="2"/>
  <c r="I25" i="2"/>
  <c r="I19" i="2"/>
  <c r="I13" i="2"/>
  <c r="H40" i="2"/>
  <c r="F19" i="2"/>
  <c r="H13" i="2"/>
  <c r="G40" i="2"/>
  <c r="G13" i="2"/>
  <c r="F40" i="2"/>
  <c r="F13" i="2"/>
  <c r="P46" i="2"/>
  <c r="P45" i="2"/>
  <c r="O45" i="2"/>
  <c r="E40" i="2"/>
  <c r="D40" i="2"/>
  <c r="C40" i="2"/>
  <c r="O40" i="2"/>
  <c r="E13" i="2"/>
  <c r="O13" i="2" l="1"/>
  <c r="P40" i="2"/>
  <c r="D31" i="2" l="1"/>
  <c r="C31" i="2"/>
  <c r="D25" i="2"/>
  <c r="C25" i="2"/>
  <c r="P25" i="2" s="1"/>
  <c r="D19" i="2"/>
  <c r="D13" i="2"/>
  <c r="C13" i="2"/>
  <c r="Q19" i="2" l="1"/>
  <c r="C19" i="2"/>
  <c r="P19" i="2" s="1"/>
  <c r="P31" i="2" l="1"/>
  <c r="O25" i="2"/>
  <c r="P13" i="2" l="1"/>
</calcChain>
</file>

<file path=xl/sharedStrings.xml><?xml version="1.0" encoding="utf-8"?>
<sst xmlns="http://schemas.openxmlformats.org/spreadsheetml/2006/main" count="266" uniqueCount="41">
  <si>
    <t> 271 - Consultas Médicas </t>
  </si>
  <si>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</si>
  <si>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</si>
  <si>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</si>
  <si>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</si>
  <si>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</si>
  <si>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</si>
  <si>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</si>
  <si>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</si>
  <si>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</si>
  <si>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</si>
  <si>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</si>
  <si>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</si>
  <si>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</si>
  <si>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</si>
  <si>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</si>
  <si>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</si>
  <si>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</si>
  <si>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Primeiras Consultas Rede</t>
  </si>
  <si>
    <t>Interconsultas</t>
  </si>
  <si>
    <t>Consultas Subseqüentes</t>
  </si>
  <si>
    <t> 272 - Consultas Não Médicas/Procedimentos Terapêuticos Não Médicos </t>
  </si>
  <si>
    <t>Consultas Não Médicas</t>
  </si>
  <si>
    <t>Procedimentos Terapêuticos (sessões)</t>
  </si>
  <si>
    <t> 571 - Cirurgia Ambulatorial Maior (CMA) </t>
  </si>
  <si>
    <t>Cirurgias ambulatoriais CMA</t>
  </si>
  <si>
    <t> 572 - Cirurgia Ambulatorial Menor (cma) </t>
  </si>
  <si>
    <t>Cirurgias ambulatoriais cma</t>
  </si>
  <si>
    <t> 275 - SADT Externo </t>
  </si>
  <si>
    <t>Diagnóstico por Radiologia</t>
  </si>
  <si>
    <t>Diagnóstico por Ultra-Sonografia</t>
  </si>
  <si>
    <t>Diagnóstico por Endoscopia</t>
  </si>
  <si>
    <t>Métodos Diagnósticos em Especialidades</t>
  </si>
  <si>
    <t>Ambulatório Médico de Especialidades Taboão da Serra - AME Taboão da Serra</t>
  </si>
  <si>
    <t> 606-  Consultas Médicas por Telemedicina (acompanhamento)</t>
  </si>
  <si>
    <t> 607-  Consultas  Não Médicas/Procedimentos Terapêuticos Não Médicos por Telemedicina (acompanhamento)</t>
  </si>
  <si>
    <t> 647 - Exames de Alta Suspeição - Oncologia </t>
  </si>
  <si>
    <t>Colonoscopia</t>
  </si>
  <si>
    <t>Esogastroduodenoscopia</t>
  </si>
  <si>
    <t>Fonte: http://www.gestao.saude.sp.gov.br</t>
  </si>
  <si>
    <t>http://www.cross.saude.sp.gov.br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</si>
</sst>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3" fontId="16" fillId="0" borderId="0" xfId="0" applyNumberFormat="1" applyFont="1" applyBorder="1" applyAlignment="1">
      <alignment horizontal="center" vertical="center" wrapText="1"/>
    </xf>
    <xf numFmtId="3" fontId="16" fillId="33" borderId="0" xfId="0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10" fontId="16" fillId="0" borderId="0" xfId="42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wrapText="1"/>
    </xf>
    <xf numFmtId="3" fontId="0" fillId="0" borderId="11" xfId="0" applyNumberFormat="1" applyFont="1" applyBorder="1" applyAlignment="1">
      <alignment horizontal="center" wrapText="1"/>
    </xf>
    <xf numFmtId="3" fontId="0" fillId="33" borderId="11" xfId="0" applyNumberFormat="1" applyFont="1" applyFill="1" applyBorder="1" applyAlignment="1">
      <alignment horizontal="center" wrapText="1"/>
    </xf>
    <xf numFmtId="10" fontId="1" fillId="0" borderId="11" xfId="42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center" vertical="center" wrapText="1"/>
    </xf>
    <xf numFmtId="3" fontId="0" fillId="33" borderId="11" xfId="0" applyNumberFormat="1" applyFont="1" applyFill="1" applyBorder="1" applyAlignment="1">
      <alignment horizontal="center" vertical="center" wrapText="1"/>
    </xf>
    <xf numFmtId="10" fontId="1" fillId="33" borderId="11" xfId="42" applyNumberFormat="1" applyFont="1" applyFill="1" applyBorder="1" applyAlignment="1">
      <alignment horizontal="center" wrapText="1"/>
    </xf>
    <xf numFmtId="10" fontId="1" fillId="33" borderId="11" xfId="42" applyNumberFormat="1" applyFont="1" applyFill="1" applyBorder="1" applyAlignment="1">
      <alignment horizontal="center" vertical="center" wrapText="1"/>
    </xf>
    <xf numFmtId="9" fontId="1" fillId="33" borderId="11" xfId="42" applyNumberFormat="1" applyFont="1" applyFill="1" applyBorder="1" applyAlignment="1">
      <alignment horizontal="center" vertical="center" wrapText="1"/>
    </xf>
    <xf numFmtId="10" fontId="0" fillId="33" borderId="11" xfId="0" applyNumberFormat="1" applyFont="1" applyFill="1" applyBorder="1" applyAlignment="1">
      <alignment horizontal="center" vertical="center" wrapText="1"/>
    </xf>
    <xf numFmtId="9" fontId="0" fillId="33" borderId="11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0" fillId="33" borderId="0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center" wrapText="1"/>
    </xf>
    <xf numFmtId="9" fontId="0" fillId="33" borderId="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3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Porcentagem" xfId="42" builtinId="5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432197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3"/>
  <sheetViews>
    <sheetView showGridLines="0" tabSelected="1" view="pageBreakPreview" topLeftCell="A52" zoomScaleNormal="100" zoomScaleSheetLayoutView="100" workbookViewId="0">
      <selection activeCell="D62" sqref="D62"/>
    </sheetView>
  </sheetViews>
  <sheetFormatPr defaultRowHeight="15" x14ac:dyDescent="0.25"/>
  <cols>
    <col min="1" max="1" width="38.85546875" customWidth="1"/>
    <col min="2" max="2" width="11.140625" style="4" customWidth="1"/>
    <col min="3" max="3" width="11.28515625" style="4" bestFit="1" customWidth="1"/>
    <col min="4" max="4" width="9.5703125" style="4" bestFit="1" customWidth="1"/>
    <col min="5" max="5" width="8.5703125" style="4" customWidth="1"/>
    <col min="6" max="7" width="5.5703125" style="4" bestFit="1" customWidth="1"/>
    <col min="8" max="8" width="6.28515625" style="4" bestFit="1" customWidth="1"/>
    <col min="9" max="9" width="5.5703125" style="4" bestFit="1" customWidth="1"/>
    <col min="10" max="10" width="7.140625" style="4" bestFit="1" customWidth="1"/>
    <col min="11" max="11" width="9.7109375" style="4" bestFit="1" customWidth="1"/>
    <col min="12" max="12" width="8.42578125" style="4" bestFit="1" customWidth="1"/>
    <col min="13" max="13" width="10.42578125" style="4" bestFit="1" customWidth="1"/>
    <col min="14" max="14" width="10.140625" style="4" bestFit="1" customWidth="1"/>
    <col min="15" max="15" width="8.85546875" style="4" customWidth="1"/>
    <col min="16" max="16" width="11.28515625" style="4" bestFit="1" customWidth="1"/>
    <col min="17" max="17" width="11.85546875" style="4" bestFit="1" customWidth="1"/>
  </cols>
  <sheetData>
    <row r="4" spans="1:17" ht="15" customHeight="1" x14ac:dyDescent="0.35">
      <c r="B4" s="41" t="s">
        <v>33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</row>
    <row r="6" spans="1:17" ht="15" customHeight="1" thickBot="1" x14ac:dyDescent="0.3">
      <c r="A6" s="42"/>
      <c r="B6" s="42"/>
      <c r="C6" s="42"/>
      <c r="D6" s="42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34"/>
      <c r="B8" s="36" t="s">
        <v>1</v>
      </c>
      <c r="C8" s="12" t="s">
        <v>2</v>
      </c>
      <c r="D8" s="12" t="s">
        <v>3</v>
      </c>
      <c r="E8" s="12" t="s">
        <v>4</v>
      </c>
      <c r="F8" s="12" t="s">
        <v>5</v>
      </c>
      <c r="G8" s="12" t="s">
        <v>6</v>
      </c>
      <c r="H8" s="12" t="s">
        <v>7</v>
      </c>
      <c r="I8" s="12" t="s">
        <v>8</v>
      </c>
      <c r="J8" s="12" t="s">
        <v>9</v>
      </c>
      <c r="K8" s="12" t="s">
        <v>10</v>
      </c>
      <c r="L8" s="12" t="s">
        <v>11</v>
      </c>
      <c r="M8" s="12" t="s">
        <v>12</v>
      </c>
      <c r="N8" s="12" t="s">
        <v>13</v>
      </c>
      <c r="O8" s="38" t="s">
        <v>14</v>
      </c>
      <c r="P8" s="39"/>
      <c r="Q8" s="40"/>
    </row>
    <row r="9" spans="1:17" ht="27.75" customHeight="1" thickBot="1" x14ac:dyDescent="0.3">
      <c r="A9" s="35"/>
      <c r="B9" s="37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16</v>
      </c>
      <c r="P9" s="10" t="s">
        <v>15</v>
      </c>
      <c r="Q9" s="10" t="s">
        <v>17</v>
      </c>
    </row>
    <row r="10" spans="1:17" ht="20.100000000000001" customHeight="1" thickBot="1" x14ac:dyDescent="0.3">
      <c r="A10" s="3" t="s">
        <v>18</v>
      </c>
      <c r="B10" s="11">
        <v>1425</v>
      </c>
      <c r="C10" s="10">
        <v>1347</v>
      </c>
      <c r="D10" s="11">
        <v>1755</v>
      </c>
      <c r="E10" s="19">
        <v>1446</v>
      </c>
      <c r="F10" s="10">
        <v>983</v>
      </c>
      <c r="G10" s="10">
        <v>1139</v>
      </c>
      <c r="H10" s="10">
        <v>1211</v>
      </c>
      <c r="I10" s="11">
        <v>1152</v>
      </c>
      <c r="J10" s="11">
        <v>1226</v>
      </c>
      <c r="K10" s="11">
        <v>983</v>
      </c>
      <c r="L10" s="11"/>
      <c r="M10" s="11"/>
      <c r="N10" s="11"/>
      <c r="O10" s="11">
        <f>B10*9</f>
        <v>12825</v>
      </c>
      <c r="P10" s="11">
        <f>C10+D10+E10+F10+G10+H10+I10+J10+K10</f>
        <v>11242</v>
      </c>
      <c r="Q10" s="20">
        <v>-0.1234</v>
      </c>
    </row>
    <row r="11" spans="1:17" ht="20.100000000000001" customHeight="1" thickBot="1" x14ac:dyDescent="0.3">
      <c r="A11" s="3" t="s">
        <v>19</v>
      </c>
      <c r="B11" s="10">
        <v>367</v>
      </c>
      <c r="C11" s="10">
        <v>400</v>
      </c>
      <c r="D11" s="10">
        <v>334</v>
      </c>
      <c r="E11" s="18">
        <v>411</v>
      </c>
      <c r="F11" s="10">
        <v>375</v>
      </c>
      <c r="G11" s="10">
        <v>393</v>
      </c>
      <c r="H11" s="11">
        <v>429</v>
      </c>
      <c r="I11" s="10">
        <v>363</v>
      </c>
      <c r="J11" s="10">
        <v>372</v>
      </c>
      <c r="K11" s="10">
        <v>285</v>
      </c>
      <c r="L11" s="10"/>
      <c r="M11" s="10"/>
      <c r="N11" s="10"/>
      <c r="O11" s="11">
        <f>B11*9</f>
        <v>3303</v>
      </c>
      <c r="P11" s="11">
        <f t="shared" ref="P11:P12" si="0">C11+D11+E11+F11+G11+H11+I11+J11+K11</f>
        <v>3362</v>
      </c>
      <c r="Q11" s="20">
        <v>1.7899999999999999E-2</v>
      </c>
    </row>
    <row r="12" spans="1:17" ht="20.100000000000001" customHeight="1" thickBot="1" x14ac:dyDescent="0.3">
      <c r="A12" s="3" t="s">
        <v>20</v>
      </c>
      <c r="B12" s="11">
        <v>1828</v>
      </c>
      <c r="C12" s="11">
        <v>1547</v>
      </c>
      <c r="D12" s="11">
        <v>1682</v>
      </c>
      <c r="E12" s="19">
        <v>1986</v>
      </c>
      <c r="F12" s="10">
        <v>1895</v>
      </c>
      <c r="G12" s="10">
        <v>1856</v>
      </c>
      <c r="H12" s="11">
        <v>2098</v>
      </c>
      <c r="I12" s="11">
        <v>2028</v>
      </c>
      <c r="J12" s="11">
        <v>2125</v>
      </c>
      <c r="K12" s="11">
        <v>1778</v>
      </c>
      <c r="L12" s="11"/>
      <c r="M12" s="11"/>
      <c r="N12" s="11"/>
      <c r="O12" s="11">
        <f>B12*9</f>
        <v>16452</v>
      </c>
      <c r="P12" s="11">
        <f t="shared" si="0"/>
        <v>16995</v>
      </c>
      <c r="Q12" s="20">
        <v>3.3000000000000002E-2</v>
      </c>
    </row>
    <row r="13" spans="1:17" ht="20.100000000000001" customHeight="1" thickBot="1" x14ac:dyDescent="0.3">
      <c r="A13" s="3" t="s">
        <v>14</v>
      </c>
      <c r="B13" s="11">
        <f>B10+B11+B12</f>
        <v>3620</v>
      </c>
      <c r="C13" s="11">
        <f>C10+C11+C12</f>
        <v>3294</v>
      </c>
      <c r="D13" s="11">
        <f>D10+D11+D12</f>
        <v>3771</v>
      </c>
      <c r="E13" s="19">
        <f t="shared" ref="E13:J13" si="1">SUM(E10:E12)</f>
        <v>3843</v>
      </c>
      <c r="F13" s="11">
        <f t="shared" si="1"/>
        <v>3253</v>
      </c>
      <c r="G13" s="11">
        <f t="shared" si="1"/>
        <v>3388</v>
      </c>
      <c r="H13" s="11">
        <f t="shared" si="1"/>
        <v>3738</v>
      </c>
      <c r="I13" s="11">
        <f t="shared" si="1"/>
        <v>3543</v>
      </c>
      <c r="J13" s="11">
        <f t="shared" si="1"/>
        <v>3723</v>
      </c>
      <c r="K13" s="11">
        <f>SUM(K10:K12)</f>
        <v>3046</v>
      </c>
      <c r="L13" s="11"/>
      <c r="M13" s="11"/>
      <c r="N13" s="11"/>
      <c r="O13" s="11">
        <f>O10+O11+O12</f>
        <v>32580</v>
      </c>
      <c r="P13" s="11">
        <f>P10+P11+P12</f>
        <v>31599</v>
      </c>
      <c r="Q13" s="20">
        <v>-3.0099999999999998E-2</v>
      </c>
    </row>
    <row r="14" spans="1:17" ht="20.100000000000001" customHeight="1" x14ac:dyDescent="0.25">
      <c r="A14" s="2"/>
    </row>
    <row r="15" spans="1:17" ht="20.100000000000001" customHeight="1" thickBot="1" x14ac:dyDescent="0.3">
      <c r="A15" s="33" t="s">
        <v>21</v>
      </c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17" ht="20.100000000000001" customHeight="1" thickBot="1" x14ac:dyDescent="0.3">
      <c r="A16" s="34"/>
      <c r="B16" s="36" t="s">
        <v>1</v>
      </c>
      <c r="C16" s="12" t="s">
        <v>2</v>
      </c>
      <c r="D16" s="12" t="s">
        <v>3</v>
      </c>
      <c r="E16" s="12" t="s">
        <v>4</v>
      </c>
      <c r="F16" s="12" t="s">
        <v>5</v>
      </c>
      <c r="G16" s="12" t="s">
        <v>6</v>
      </c>
      <c r="H16" s="12" t="s">
        <v>7</v>
      </c>
      <c r="I16" s="12" t="s">
        <v>8</v>
      </c>
      <c r="J16" s="12" t="s">
        <v>9</v>
      </c>
      <c r="K16" s="12" t="s">
        <v>10</v>
      </c>
      <c r="L16" s="12" t="s">
        <v>11</v>
      </c>
      <c r="M16" s="12" t="s">
        <v>12</v>
      </c>
      <c r="N16" s="12" t="s">
        <v>13</v>
      </c>
      <c r="O16" s="38" t="s">
        <v>14</v>
      </c>
      <c r="P16" s="39"/>
      <c r="Q16" s="40"/>
    </row>
    <row r="17" spans="1:17" ht="27.75" customHeight="1" thickBot="1" x14ac:dyDescent="0.3">
      <c r="A17" s="35"/>
      <c r="B17" s="37"/>
      <c r="C17" s="17" t="s">
        <v>15</v>
      </c>
      <c r="D17" s="17" t="s">
        <v>15</v>
      </c>
      <c r="E17" s="17" t="s">
        <v>15</v>
      </c>
      <c r="F17" s="17" t="s">
        <v>15</v>
      </c>
      <c r="G17" s="17" t="s">
        <v>15</v>
      </c>
      <c r="H17" s="17" t="s">
        <v>15</v>
      </c>
      <c r="I17" s="17" t="s">
        <v>15</v>
      </c>
      <c r="J17" s="17" t="s">
        <v>15</v>
      </c>
      <c r="K17" s="17" t="s">
        <v>15</v>
      </c>
      <c r="L17" s="17" t="s">
        <v>15</v>
      </c>
      <c r="M17" s="17" t="s">
        <v>15</v>
      </c>
      <c r="N17" s="17" t="s">
        <v>15</v>
      </c>
      <c r="O17" s="17" t="s">
        <v>16</v>
      </c>
      <c r="P17" s="17" t="s">
        <v>15</v>
      </c>
      <c r="Q17" s="17" t="s">
        <v>17</v>
      </c>
    </row>
    <row r="18" spans="1:17" ht="20.100000000000001" customHeight="1" thickBot="1" x14ac:dyDescent="0.3">
      <c r="A18" s="3" t="s">
        <v>22</v>
      </c>
      <c r="B18" s="11">
        <v>840</v>
      </c>
      <c r="C18" s="11">
        <v>1179</v>
      </c>
      <c r="D18" s="11">
        <v>1071</v>
      </c>
      <c r="E18" s="19">
        <v>1161</v>
      </c>
      <c r="F18" s="11">
        <v>1050</v>
      </c>
      <c r="G18" s="11">
        <v>1283</v>
      </c>
      <c r="H18" s="11">
        <v>1087</v>
      </c>
      <c r="I18" s="11">
        <v>1225</v>
      </c>
      <c r="J18" s="11">
        <v>1155</v>
      </c>
      <c r="K18" s="11">
        <v>1301</v>
      </c>
      <c r="L18" s="11"/>
      <c r="M18" s="11"/>
      <c r="N18" s="11"/>
      <c r="O18" s="11">
        <f>B18*9</f>
        <v>7560</v>
      </c>
      <c r="P18" s="11">
        <f>C18+D18+E18+F18+G18+H18+I18+J18+K18</f>
        <v>10512</v>
      </c>
      <c r="Q18" s="21">
        <v>0.39050000000000001</v>
      </c>
    </row>
    <row r="19" spans="1:17" ht="20.100000000000001" customHeight="1" thickBot="1" x14ac:dyDescent="0.3">
      <c r="A19" s="3" t="s">
        <v>14</v>
      </c>
      <c r="B19" s="11">
        <v>840</v>
      </c>
      <c r="C19" s="11">
        <f>C18</f>
        <v>1179</v>
      </c>
      <c r="D19" s="11">
        <f>D18</f>
        <v>1071</v>
      </c>
      <c r="E19" s="19">
        <v>1161</v>
      </c>
      <c r="F19" s="11">
        <f>SUM(F18)</f>
        <v>1050</v>
      </c>
      <c r="G19" s="11">
        <v>1283</v>
      </c>
      <c r="H19" s="11">
        <v>1087</v>
      </c>
      <c r="I19" s="11">
        <f>SUM(I18)</f>
        <v>1225</v>
      </c>
      <c r="J19" s="11">
        <v>1155</v>
      </c>
      <c r="K19" s="11">
        <f>SUM(K18)</f>
        <v>1301</v>
      </c>
      <c r="L19" s="11"/>
      <c r="M19" s="11"/>
      <c r="N19" s="11"/>
      <c r="O19" s="11">
        <f>B19*9</f>
        <v>7560</v>
      </c>
      <c r="P19" s="11">
        <f>C19+D19+E19+F19+G19+H19+I19+J19+K19</f>
        <v>10512</v>
      </c>
      <c r="Q19" s="21">
        <f>Q18</f>
        <v>0.39050000000000001</v>
      </c>
    </row>
    <row r="20" spans="1:17" ht="20.100000000000001" customHeight="1" x14ac:dyDescent="0.25">
      <c r="A20" s="2"/>
    </row>
    <row r="21" spans="1:17" ht="20.100000000000001" customHeight="1" thickBot="1" x14ac:dyDescent="0.3">
      <c r="A21" s="33" t="s">
        <v>24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1:17" ht="20.100000000000001" customHeight="1" thickBot="1" x14ac:dyDescent="0.3">
      <c r="A22" s="34"/>
      <c r="B22" s="36" t="s">
        <v>1</v>
      </c>
      <c r="C22" s="12" t="s">
        <v>2</v>
      </c>
      <c r="D22" s="12" t="s">
        <v>3</v>
      </c>
      <c r="E22" s="12" t="s">
        <v>4</v>
      </c>
      <c r="F22" s="12" t="s">
        <v>5</v>
      </c>
      <c r="G22" s="12" t="s">
        <v>6</v>
      </c>
      <c r="H22" s="12" t="s">
        <v>7</v>
      </c>
      <c r="I22" s="12" t="s">
        <v>8</v>
      </c>
      <c r="J22" s="12" t="s">
        <v>9</v>
      </c>
      <c r="K22" s="12" t="s">
        <v>10</v>
      </c>
      <c r="L22" s="12" t="s">
        <v>11</v>
      </c>
      <c r="M22" s="12" t="s">
        <v>12</v>
      </c>
      <c r="N22" s="12" t="s">
        <v>13</v>
      </c>
      <c r="O22" s="38" t="s">
        <v>14</v>
      </c>
      <c r="P22" s="39"/>
      <c r="Q22" s="40"/>
    </row>
    <row r="23" spans="1:17" ht="25.5" customHeight="1" thickBot="1" x14ac:dyDescent="0.3">
      <c r="A23" s="35"/>
      <c r="B23" s="37"/>
      <c r="C23" s="17" t="s">
        <v>15</v>
      </c>
      <c r="D23" s="17" t="s">
        <v>15</v>
      </c>
      <c r="E23" s="17" t="s">
        <v>15</v>
      </c>
      <c r="F23" s="17" t="s">
        <v>15</v>
      </c>
      <c r="G23" s="17" t="s">
        <v>15</v>
      </c>
      <c r="H23" s="17" t="s">
        <v>15</v>
      </c>
      <c r="I23" s="17" t="s">
        <v>15</v>
      </c>
      <c r="J23" s="17" t="s">
        <v>15</v>
      </c>
      <c r="K23" s="17" t="s">
        <v>15</v>
      </c>
      <c r="L23" s="17" t="s">
        <v>15</v>
      </c>
      <c r="M23" s="17" t="s">
        <v>15</v>
      </c>
      <c r="N23" s="17" t="s">
        <v>15</v>
      </c>
      <c r="O23" s="17" t="s">
        <v>16</v>
      </c>
      <c r="P23" s="17" t="s">
        <v>15</v>
      </c>
      <c r="Q23" s="17" t="s">
        <v>17</v>
      </c>
    </row>
    <row r="24" spans="1:17" ht="20.100000000000001" customHeight="1" thickBot="1" x14ac:dyDescent="0.3">
      <c r="A24" s="3" t="s">
        <v>25</v>
      </c>
      <c r="B24" s="10">
        <v>90</v>
      </c>
      <c r="C24" s="10">
        <v>88</v>
      </c>
      <c r="D24" s="10">
        <v>83</v>
      </c>
      <c r="E24" s="18">
        <v>109</v>
      </c>
      <c r="F24" s="10">
        <v>91</v>
      </c>
      <c r="G24" s="10">
        <v>92</v>
      </c>
      <c r="H24" s="10">
        <v>94</v>
      </c>
      <c r="I24" s="10">
        <v>84</v>
      </c>
      <c r="J24" s="10">
        <v>95</v>
      </c>
      <c r="K24" s="10">
        <v>99</v>
      </c>
      <c r="L24" s="10"/>
      <c r="M24" s="10"/>
      <c r="N24" s="10"/>
      <c r="O24" s="10">
        <f>B24*9</f>
        <v>810</v>
      </c>
      <c r="P24" s="10">
        <f>C24+D24+E24+F24+G24+H24+I24+J24+K24</f>
        <v>835</v>
      </c>
      <c r="Q24" s="21">
        <v>3.09E-2</v>
      </c>
    </row>
    <row r="25" spans="1:17" ht="20.100000000000001" customHeight="1" thickBot="1" x14ac:dyDescent="0.3">
      <c r="A25" s="3" t="s">
        <v>14</v>
      </c>
      <c r="B25" s="10">
        <f>B24</f>
        <v>90</v>
      </c>
      <c r="C25" s="10">
        <f>C24</f>
        <v>88</v>
      </c>
      <c r="D25" s="10">
        <f>D24</f>
        <v>83</v>
      </c>
      <c r="E25" s="18">
        <v>109</v>
      </c>
      <c r="F25" s="10">
        <v>91</v>
      </c>
      <c r="G25" s="10">
        <v>92</v>
      </c>
      <c r="H25" s="10">
        <v>94</v>
      </c>
      <c r="I25" s="10">
        <f>SUM(I24)</f>
        <v>84</v>
      </c>
      <c r="J25" s="10">
        <v>95</v>
      </c>
      <c r="K25" s="10">
        <v>99</v>
      </c>
      <c r="L25" s="10"/>
      <c r="M25" s="10"/>
      <c r="N25" s="10"/>
      <c r="O25" s="10">
        <f>B25*9</f>
        <v>810</v>
      </c>
      <c r="P25" s="10">
        <f>C25+D25+E25+F25+G25+H25+I25+J25+K25</f>
        <v>835</v>
      </c>
      <c r="Q25" s="21">
        <v>3.09E-2</v>
      </c>
    </row>
    <row r="26" spans="1:17" ht="20.100000000000001" customHeight="1" x14ac:dyDescent="0.25">
      <c r="A26" s="2"/>
    </row>
    <row r="27" spans="1:17" ht="20.100000000000001" customHeight="1" thickBot="1" x14ac:dyDescent="0.3">
      <c r="A27" s="33" t="s">
        <v>26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1:17" ht="20.100000000000001" customHeight="1" thickBot="1" x14ac:dyDescent="0.3">
      <c r="A28" s="34"/>
      <c r="B28" s="36" t="s">
        <v>1</v>
      </c>
      <c r="C28" s="12" t="s">
        <v>2</v>
      </c>
      <c r="D28" s="12" t="s">
        <v>3</v>
      </c>
      <c r="E28" s="12" t="s">
        <v>4</v>
      </c>
      <c r="F28" s="12" t="s">
        <v>5</v>
      </c>
      <c r="G28" s="12" t="s">
        <v>6</v>
      </c>
      <c r="H28" s="12" t="s">
        <v>7</v>
      </c>
      <c r="I28" s="12" t="s">
        <v>8</v>
      </c>
      <c r="J28" s="12" t="s">
        <v>9</v>
      </c>
      <c r="K28" s="12" t="s">
        <v>10</v>
      </c>
      <c r="L28" s="12" t="s">
        <v>11</v>
      </c>
      <c r="M28" s="12" t="s">
        <v>12</v>
      </c>
      <c r="N28" s="12" t="s">
        <v>13</v>
      </c>
      <c r="O28" s="38" t="s">
        <v>14</v>
      </c>
      <c r="P28" s="39"/>
      <c r="Q28" s="40"/>
    </row>
    <row r="29" spans="1:17" ht="30.75" customHeight="1" thickBot="1" x14ac:dyDescent="0.3">
      <c r="A29" s="35"/>
      <c r="B29" s="37"/>
      <c r="C29" s="17" t="s">
        <v>15</v>
      </c>
      <c r="D29" s="17" t="s">
        <v>15</v>
      </c>
      <c r="E29" s="17" t="s">
        <v>15</v>
      </c>
      <c r="F29" s="17" t="s">
        <v>15</v>
      </c>
      <c r="G29" s="17" t="s">
        <v>15</v>
      </c>
      <c r="H29" s="17" t="s">
        <v>15</v>
      </c>
      <c r="I29" s="17" t="s">
        <v>15</v>
      </c>
      <c r="J29" s="17" t="s">
        <v>15</v>
      </c>
      <c r="K29" s="17" t="s">
        <v>15</v>
      </c>
      <c r="L29" s="17" t="s">
        <v>15</v>
      </c>
      <c r="M29" s="17" t="s">
        <v>15</v>
      </c>
      <c r="N29" s="17" t="s">
        <v>15</v>
      </c>
      <c r="O29" s="17" t="s">
        <v>16</v>
      </c>
      <c r="P29" s="17" t="s">
        <v>15</v>
      </c>
      <c r="Q29" s="17" t="s">
        <v>17</v>
      </c>
    </row>
    <row r="30" spans="1:17" ht="20.100000000000001" customHeight="1" thickBot="1" x14ac:dyDescent="0.3">
      <c r="A30" s="3" t="s">
        <v>27</v>
      </c>
      <c r="B30" s="10">
        <v>170</v>
      </c>
      <c r="C30" s="10">
        <v>128</v>
      </c>
      <c r="D30" s="10">
        <v>153</v>
      </c>
      <c r="E30" s="18">
        <v>216</v>
      </c>
      <c r="F30" s="10">
        <v>140</v>
      </c>
      <c r="G30" s="10">
        <v>183</v>
      </c>
      <c r="H30" s="10">
        <v>202</v>
      </c>
      <c r="I30" s="10">
        <v>192</v>
      </c>
      <c r="J30" s="10">
        <v>189</v>
      </c>
      <c r="K30" s="10">
        <v>210</v>
      </c>
      <c r="L30" s="10"/>
      <c r="M30" s="10"/>
      <c r="N30" s="10"/>
      <c r="O30" s="11">
        <f>B30*9</f>
        <v>1530</v>
      </c>
      <c r="P30" s="11">
        <f>C30+D30+E30+F30+G30+H30+I30+J30+K30+L30+M30+N30</f>
        <v>1613</v>
      </c>
      <c r="Q30" s="16">
        <v>5.4199999999999998E-2</v>
      </c>
    </row>
    <row r="31" spans="1:17" ht="20.100000000000001" customHeight="1" thickBot="1" x14ac:dyDescent="0.3">
      <c r="A31" s="3" t="s">
        <v>14</v>
      </c>
      <c r="B31" s="10">
        <v>170</v>
      </c>
      <c r="C31" s="10">
        <f>C30</f>
        <v>128</v>
      </c>
      <c r="D31" s="10">
        <f>D30</f>
        <v>153</v>
      </c>
      <c r="E31" s="18">
        <v>216</v>
      </c>
      <c r="F31" s="10">
        <v>140</v>
      </c>
      <c r="G31" s="10">
        <v>183</v>
      </c>
      <c r="H31" s="10">
        <v>202</v>
      </c>
      <c r="I31" s="10">
        <f>SUM(I30)</f>
        <v>192</v>
      </c>
      <c r="J31" s="10">
        <v>189</v>
      </c>
      <c r="K31" s="10">
        <v>210</v>
      </c>
      <c r="L31" s="10"/>
      <c r="M31" s="10"/>
      <c r="N31" s="10"/>
      <c r="O31" s="11">
        <f>B31*9</f>
        <v>1530</v>
      </c>
      <c r="P31" s="11">
        <f>C31+D31+E31+F31+G31+H31+I31+J31+K31+L31+M31+N31</f>
        <v>1613</v>
      </c>
      <c r="Q31" s="16">
        <v>5.4199999999999998E-2</v>
      </c>
    </row>
    <row r="32" spans="1:17" ht="20.100000000000001" customHeight="1" x14ac:dyDescent="0.25">
      <c r="A32" s="2"/>
    </row>
    <row r="33" spans="1:17" ht="20.100000000000001" customHeight="1" thickBot="1" x14ac:dyDescent="0.3">
      <c r="A33" s="33" t="s">
        <v>28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</row>
    <row r="34" spans="1:17" ht="20.100000000000001" customHeight="1" thickBot="1" x14ac:dyDescent="0.3">
      <c r="A34" s="34"/>
      <c r="B34" s="36" t="s">
        <v>1</v>
      </c>
      <c r="C34" s="12" t="s">
        <v>2</v>
      </c>
      <c r="D34" s="12" t="s">
        <v>3</v>
      </c>
      <c r="E34" s="12" t="s">
        <v>4</v>
      </c>
      <c r="F34" s="12" t="s">
        <v>5</v>
      </c>
      <c r="G34" s="12" t="s">
        <v>6</v>
      </c>
      <c r="H34" s="12" t="s">
        <v>7</v>
      </c>
      <c r="I34" s="12" t="s">
        <v>8</v>
      </c>
      <c r="J34" s="12" t="s">
        <v>9</v>
      </c>
      <c r="K34" s="12" t="s">
        <v>10</v>
      </c>
      <c r="L34" s="12" t="s">
        <v>11</v>
      </c>
      <c r="M34" s="12" t="s">
        <v>12</v>
      </c>
      <c r="N34" s="12" t="s">
        <v>13</v>
      </c>
      <c r="O34" s="38" t="s">
        <v>14</v>
      </c>
      <c r="P34" s="39"/>
      <c r="Q34" s="40"/>
    </row>
    <row r="35" spans="1:17" ht="24.75" customHeight="1" thickBot="1" x14ac:dyDescent="0.3">
      <c r="A35" s="35"/>
      <c r="B35" s="37"/>
      <c r="C35" s="17" t="s">
        <v>15</v>
      </c>
      <c r="D35" s="17" t="s">
        <v>15</v>
      </c>
      <c r="E35" s="17" t="s">
        <v>15</v>
      </c>
      <c r="F35" s="17" t="s">
        <v>15</v>
      </c>
      <c r="G35" s="17" t="s">
        <v>15</v>
      </c>
      <c r="H35" s="17" t="s">
        <v>15</v>
      </c>
      <c r="I35" s="17" t="s">
        <v>15</v>
      </c>
      <c r="J35" s="17" t="s">
        <v>15</v>
      </c>
      <c r="K35" s="17" t="s">
        <v>15</v>
      </c>
      <c r="L35" s="17" t="s">
        <v>15</v>
      </c>
      <c r="M35" s="17" t="s">
        <v>15</v>
      </c>
      <c r="N35" s="17" t="s">
        <v>15</v>
      </c>
      <c r="O35" s="17" t="s">
        <v>16</v>
      </c>
      <c r="P35" s="17" t="s">
        <v>15</v>
      </c>
      <c r="Q35" s="17" t="s">
        <v>17</v>
      </c>
    </row>
    <row r="36" spans="1:17" ht="20.100000000000001" customHeight="1" thickBot="1" x14ac:dyDescent="0.3">
      <c r="A36" s="3" t="s">
        <v>29</v>
      </c>
      <c r="B36" s="10">
        <v>337</v>
      </c>
      <c r="C36" s="10">
        <v>510</v>
      </c>
      <c r="D36" s="10">
        <v>425</v>
      </c>
      <c r="E36" s="18">
        <v>407</v>
      </c>
      <c r="F36" s="10">
        <v>304</v>
      </c>
      <c r="G36" s="10">
        <v>470</v>
      </c>
      <c r="H36" s="10">
        <v>447</v>
      </c>
      <c r="I36" s="10">
        <v>592</v>
      </c>
      <c r="J36" s="10">
        <v>670</v>
      </c>
      <c r="K36" s="10">
        <v>310</v>
      </c>
      <c r="L36" s="10"/>
      <c r="M36" s="10"/>
      <c r="N36" s="10"/>
      <c r="O36" s="10">
        <f>B36*9</f>
        <v>3033</v>
      </c>
      <c r="P36" s="11">
        <f>C36+D36+E36+F36+G36+H36+I36+J36+K36</f>
        <v>4135</v>
      </c>
      <c r="Q36" s="21">
        <v>0.36330000000000001</v>
      </c>
    </row>
    <row r="37" spans="1:17" ht="20.100000000000001" customHeight="1" thickBot="1" x14ac:dyDescent="0.3">
      <c r="A37" s="3" t="s">
        <v>30</v>
      </c>
      <c r="B37" s="10">
        <v>320</v>
      </c>
      <c r="C37" s="10">
        <v>386</v>
      </c>
      <c r="D37" s="10">
        <v>376</v>
      </c>
      <c r="E37" s="18">
        <v>351</v>
      </c>
      <c r="F37" s="10">
        <v>383</v>
      </c>
      <c r="G37" s="10">
        <v>389</v>
      </c>
      <c r="H37" s="10">
        <v>405</v>
      </c>
      <c r="I37" s="10">
        <v>257</v>
      </c>
      <c r="J37" s="10">
        <v>312</v>
      </c>
      <c r="K37" s="10">
        <v>315</v>
      </c>
      <c r="L37" s="10"/>
      <c r="M37" s="10"/>
      <c r="N37" s="10"/>
      <c r="O37" s="10">
        <f>B37*9</f>
        <v>2880</v>
      </c>
      <c r="P37" s="11">
        <f t="shared" ref="P37:P39" si="2">C37+D37+E37+F37+G37+H37+I37+J37+K37</f>
        <v>3174</v>
      </c>
      <c r="Q37" s="21">
        <v>0.1021</v>
      </c>
    </row>
    <row r="38" spans="1:17" ht="20.100000000000001" customHeight="1" thickBot="1" x14ac:dyDescent="0.3">
      <c r="A38" s="3" t="s">
        <v>31</v>
      </c>
      <c r="B38" s="10">
        <v>170</v>
      </c>
      <c r="C38" s="10">
        <v>108</v>
      </c>
      <c r="D38" s="10">
        <v>95</v>
      </c>
      <c r="E38" s="18">
        <v>113</v>
      </c>
      <c r="F38" s="10">
        <v>108</v>
      </c>
      <c r="G38" s="10">
        <v>104</v>
      </c>
      <c r="H38" s="10">
        <v>132</v>
      </c>
      <c r="I38" s="10">
        <v>144</v>
      </c>
      <c r="J38" s="10">
        <v>168</v>
      </c>
      <c r="K38" s="10">
        <v>139</v>
      </c>
      <c r="L38" s="10"/>
      <c r="M38" s="10"/>
      <c r="N38" s="10"/>
      <c r="O38" s="10">
        <f>B38*9</f>
        <v>1530</v>
      </c>
      <c r="P38" s="11">
        <f t="shared" si="2"/>
        <v>1111</v>
      </c>
      <c r="Q38" s="21">
        <v>-0.27389999999999998</v>
      </c>
    </row>
    <row r="39" spans="1:17" ht="20.100000000000001" customHeight="1" thickBot="1" x14ac:dyDescent="0.3">
      <c r="A39" s="3" t="s">
        <v>32</v>
      </c>
      <c r="B39" s="10">
        <v>362</v>
      </c>
      <c r="C39" s="10">
        <v>236</v>
      </c>
      <c r="D39" s="10">
        <v>253</v>
      </c>
      <c r="E39" s="18">
        <v>268</v>
      </c>
      <c r="F39" s="10">
        <v>180</v>
      </c>
      <c r="G39" s="10">
        <v>305</v>
      </c>
      <c r="H39" s="10">
        <v>313</v>
      </c>
      <c r="I39" s="10">
        <v>298</v>
      </c>
      <c r="J39" s="10">
        <v>376</v>
      </c>
      <c r="K39" s="10">
        <v>328</v>
      </c>
      <c r="L39" s="10"/>
      <c r="M39" s="10"/>
      <c r="N39" s="10"/>
      <c r="O39" s="10">
        <f>B39*9</f>
        <v>3258</v>
      </c>
      <c r="P39" s="11">
        <f t="shared" si="2"/>
        <v>2557</v>
      </c>
      <c r="Q39" s="21">
        <v>-0.2152</v>
      </c>
    </row>
    <row r="40" spans="1:17" ht="20.100000000000001" customHeight="1" thickBot="1" x14ac:dyDescent="0.3">
      <c r="A40" s="3" t="s">
        <v>14</v>
      </c>
      <c r="B40" s="11">
        <f>B36+B37+B38+B39</f>
        <v>1189</v>
      </c>
      <c r="C40" s="11">
        <f>C36+C37+C38+C39</f>
        <v>1240</v>
      </c>
      <c r="D40" s="11">
        <f>D36+D37+D38+D39</f>
        <v>1149</v>
      </c>
      <c r="E40" s="19">
        <f>E36+E37+E38+E39</f>
        <v>1139</v>
      </c>
      <c r="F40" s="11">
        <f t="shared" ref="F40:K40" si="3">SUM(F36:F39)</f>
        <v>975</v>
      </c>
      <c r="G40" s="11">
        <f t="shared" si="3"/>
        <v>1268</v>
      </c>
      <c r="H40" s="11">
        <f t="shared" si="3"/>
        <v>1297</v>
      </c>
      <c r="I40" s="11">
        <f t="shared" si="3"/>
        <v>1291</v>
      </c>
      <c r="J40" s="11">
        <f t="shared" si="3"/>
        <v>1526</v>
      </c>
      <c r="K40" s="11">
        <f t="shared" si="3"/>
        <v>1092</v>
      </c>
      <c r="L40" s="11"/>
      <c r="M40" s="11"/>
      <c r="N40" s="11"/>
      <c r="O40" s="10">
        <f>B40*9</f>
        <v>10701</v>
      </c>
      <c r="P40" s="11">
        <f>P36+P37+P38+P39</f>
        <v>10977</v>
      </c>
      <c r="Q40" s="21">
        <v>2.58E-2</v>
      </c>
    </row>
    <row r="41" spans="1:17" ht="20.100000000000001" customHeight="1" x14ac:dyDescent="0.25">
      <c r="A41" s="5"/>
      <c r="B41" s="6"/>
      <c r="C41" s="6"/>
      <c r="D41" s="6"/>
      <c r="E41" s="7"/>
      <c r="F41" s="6"/>
      <c r="G41" s="6"/>
      <c r="H41" s="6"/>
      <c r="I41" s="6"/>
      <c r="J41" s="6"/>
      <c r="K41" s="6"/>
      <c r="L41" s="6"/>
      <c r="M41" s="6"/>
      <c r="N41" s="6"/>
      <c r="O41" s="8"/>
      <c r="P41" s="6"/>
      <c r="Q41" s="9"/>
    </row>
    <row r="42" spans="1:17" ht="28.5" customHeight="1" thickBot="1" x14ac:dyDescent="0.3">
      <c r="A42" s="33" t="s">
        <v>34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7" ht="20.100000000000001" customHeight="1" thickBot="1" x14ac:dyDescent="0.3">
      <c r="A43" s="34"/>
      <c r="B43" s="36" t="s">
        <v>1</v>
      </c>
      <c r="C43" s="12" t="s">
        <v>2</v>
      </c>
      <c r="D43" s="12" t="s">
        <v>3</v>
      </c>
      <c r="E43" s="12" t="s">
        <v>4</v>
      </c>
      <c r="F43" s="12" t="s">
        <v>5</v>
      </c>
      <c r="G43" s="12" t="s">
        <v>6</v>
      </c>
      <c r="H43" s="12" t="s">
        <v>7</v>
      </c>
      <c r="I43" s="12" t="s">
        <v>8</v>
      </c>
      <c r="J43" s="12" t="s">
        <v>9</v>
      </c>
      <c r="K43" s="12" t="s">
        <v>10</v>
      </c>
      <c r="L43" s="12" t="s">
        <v>11</v>
      </c>
      <c r="M43" s="12" t="s">
        <v>12</v>
      </c>
      <c r="N43" s="12" t="s">
        <v>13</v>
      </c>
      <c r="O43" s="38" t="s">
        <v>14</v>
      </c>
      <c r="P43" s="39"/>
      <c r="Q43" s="40"/>
    </row>
    <row r="44" spans="1:17" ht="20.100000000000001" customHeight="1" thickBot="1" x14ac:dyDescent="0.3">
      <c r="A44" s="35"/>
      <c r="B44" s="37"/>
      <c r="C44" s="17" t="s">
        <v>15</v>
      </c>
      <c r="D44" s="17" t="s">
        <v>15</v>
      </c>
      <c r="E44" s="17" t="s">
        <v>15</v>
      </c>
      <c r="F44" s="17" t="s">
        <v>15</v>
      </c>
      <c r="G44" s="17" t="s">
        <v>15</v>
      </c>
      <c r="H44" s="17" t="s">
        <v>15</v>
      </c>
      <c r="I44" s="17" t="s">
        <v>15</v>
      </c>
      <c r="J44" s="17" t="s">
        <v>15</v>
      </c>
      <c r="K44" s="17" t="s">
        <v>15</v>
      </c>
      <c r="L44" s="17" t="s">
        <v>15</v>
      </c>
      <c r="M44" s="17" t="s">
        <v>15</v>
      </c>
      <c r="N44" s="17" t="s">
        <v>15</v>
      </c>
      <c r="O44" s="17" t="s">
        <v>16</v>
      </c>
      <c r="P44" s="17" t="s">
        <v>15</v>
      </c>
      <c r="Q44" s="17" t="s">
        <v>17</v>
      </c>
    </row>
    <row r="45" spans="1:17" ht="20.100000000000001" customHeight="1" thickBot="1" x14ac:dyDescent="0.3">
      <c r="A45" s="3" t="s">
        <v>18</v>
      </c>
      <c r="B45" s="11">
        <v>0</v>
      </c>
      <c r="C45" s="17">
        <v>0</v>
      </c>
      <c r="D45" s="14">
        <v>0</v>
      </c>
      <c r="E45" s="15">
        <v>0</v>
      </c>
      <c r="F45" s="17">
        <v>0</v>
      </c>
      <c r="G45" s="17">
        <v>0</v>
      </c>
      <c r="H45" s="17">
        <v>0</v>
      </c>
      <c r="I45" s="14">
        <v>0</v>
      </c>
      <c r="J45" s="14">
        <v>0</v>
      </c>
      <c r="K45" s="14">
        <v>0</v>
      </c>
      <c r="L45" s="14"/>
      <c r="M45" s="14"/>
      <c r="N45" s="14"/>
      <c r="O45" s="14">
        <f>B45*12</f>
        <v>0</v>
      </c>
      <c r="P45" s="14">
        <f>C45+D45+E45+F45+G45+H45+I45+J45+K45+L45+M45+N45</f>
        <v>0</v>
      </c>
      <c r="Q45" s="21">
        <v>0</v>
      </c>
    </row>
    <row r="46" spans="1:17" ht="20.100000000000001" customHeight="1" thickBot="1" x14ac:dyDescent="0.3">
      <c r="A46" s="3" t="s">
        <v>19</v>
      </c>
      <c r="B46" s="10">
        <v>5</v>
      </c>
      <c r="C46" s="17">
        <v>0</v>
      </c>
      <c r="D46" s="17">
        <v>0</v>
      </c>
      <c r="E46" s="13">
        <v>0</v>
      </c>
      <c r="F46" s="17">
        <v>0</v>
      </c>
      <c r="G46" s="17">
        <v>0</v>
      </c>
      <c r="H46" s="14">
        <v>0</v>
      </c>
      <c r="I46" s="17">
        <v>0</v>
      </c>
      <c r="J46" s="17">
        <v>0</v>
      </c>
      <c r="K46" s="17">
        <v>0</v>
      </c>
      <c r="L46" s="17"/>
      <c r="M46" s="17"/>
      <c r="N46" s="17"/>
      <c r="O46" s="14">
        <f>B46*9</f>
        <v>45</v>
      </c>
      <c r="P46" s="14">
        <f t="shared" ref="P46" si="4">C46+D46+E46+F46+G46+H46+I46+J46+K46+L46+M46+N46</f>
        <v>0</v>
      </c>
      <c r="Q46" s="22">
        <v>-1</v>
      </c>
    </row>
    <row r="47" spans="1:17" ht="20.100000000000001" customHeight="1" thickBot="1" x14ac:dyDescent="0.3">
      <c r="A47" s="3" t="s">
        <v>20</v>
      </c>
      <c r="B47" s="11">
        <v>45</v>
      </c>
      <c r="C47" s="14">
        <v>32</v>
      </c>
      <c r="D47" s="14">
        <v>20</v>
      </c>
      <c r="E47" s="15">
        <v>113</v>
      </c>
      <c r="F47" s="17">
        <v>67</v>
      </c>
      <c r="G47" s="17">
        <v>65</v>
      </c>
      <c r="H47" s="14">
        <v>115</v>
      </c>
      <c r="I47" s="14">
        <v>68</v>
      </c>
      <c r="J47" s="14">
        <v>22</v>
      </c>
      <c r="K47" s="14">
        <v>13</v>
      </c>
      <c r="L47" s="14"/>
      <c r="M47" s="14"/>
      <c r="N47" s="14"/>
      <c r="O47" s="14">
        <f>B47*9</f>
        <v>405</v>
      </c>
      <c r="P47" s="14">
        <f>C47+D47+E47+F47+G47+H47+I47+J47+K47+L47+M47+N47</f>
        <v>515</v>
      </c>
      <c r="Q47" s="21">
        <v>0.27160000000000001</v>
      </c>
    </row>
    <row r="48" spans="1:17" ht="20.100000000000001" customHeight="1" x14ac:dyDescent="0.25">
      <c r="A48" s="5"/>
      <c r="B48" s="6"/>
      <c r="C48" s="6"/>
      <c r="D48" s="6"/>
      <c r="E48" s="7"/>
      <c r="F48" s="6"/>
      <c r="G48" s="6"/>
      <c r="H48" s="6"/>
      <c r="I48" s="6"/>
      <c r="J48" s="6"/>
      <c r="K48" s="6"/>
      <c r="L48" s="6"/>
      <c r="M48" s="6"/>
      <c r="N48" s="6"/>
      <c r="O48" s="8"/>
      <c r="P48" s="6"/>
      <c r="Q48" s="9"/>
    </row>
    <row r="49" spans="1:17" ht="15.75" thickBot="1" x14ac:dyDescent="0.3">
      <c r="A49" s="33" t="s">
        <v>35</v>
      </c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</row>
    <row r="50" spans="1:17" ht="30.75" thickBot="1" x14ac:dyDescent="0.3">
      <c r="A50" s="34"/>
      <c r="B50" s="36" t="s">
        <v>1</v>
      </c>
      <c r="C50" s="12" t="s">
        <v>2</v>
      </c>
      <c r="D50" s="12" t="s">
        <v>3</v>
      </c>
      <c r="E50" s="12" t="s">
        <v>4</v>
      </c>
      <c r="F50" s="12" t="s">
        <v>5</v>
      </c>
      <c r="G50" s="12" t="s">
        <v>6</v>
      </c>
      <c r="H50" s="12" t="s">
        <v>7</v>
      </c>
      <c r="I50" s="12" t="s">
        <v>8</v>
      </c>
      <c r="J50" s="12" t="s">
        <v>9</v>
      </c>
      <c r="K50" s="12" t="s">
        <v>10</v>
      </c>
      <c r="L50" s="12" t="s">
        <v>11</v>
      </c>
      <c r="M50" s="12" t="s">
        <v>12</v>
      </c>
      <c r="N50" s="12" t="s">
        <v>13</v>
      </c>
      <c r="O50" s="38" t="s">
        <v>14</v>
      </c>
      <c r="P50" s="39"/>
      <c r="Q50" s="40"/>
    </row>
    <row r="51" spans="1:17" ht="15.75" thickBot="1" x14ac:dyDescent="0.3">
      <c r="A51" s="35"/>
      <c r="B51" s="37"/>
      <c r="C51" s="17" t="s">
        <v>15</v>
      </c>
      <c r="D51" s="17" t="s">
        <v>15</v>
      </c>
      <c r="E51" s="17" t="s">
        <v>15</v>
      </c>
      <c r="F51" s="17" t="s">
        <v>15</v>
      </c>
      <c r="G51" s="17" t="s">
        <v>15</v>
      </c>
      <c r="H51" s="17" t="s">
        <v>15</v>
      </c>
      <c r="I51" s="17" t="s">
        <v>15</v>
      </c>
      <c r="J51" s="17" t="s">
        <v>15</v>
      </c>
      <c r="K51" s="17" t="s">
        <v>15</v>
      </c>
      <c r="L51" s="17" t="s">
        <v>15</v>
      </c>
      <c r="M51" s="17" t="s">
        <v>15</v>
      </c>
      <c r="N51" s="17" t="s">
        <v>15</v>
      </c>
      <c r="O51" s="17" t="s">
        <v>16</v>
      </c>
      <c r="P51" s="17" t="s">
        <v>15</v>
      </c>
      <c r="Q51" s="17" t="s">
        <v>17</v>
      </c>
    </row>
    <row r="52" spans="1:17" ht="15.75" thickBot="1" x14ac:dyDescent="0.3">
      <c r="A52" s="3" t="s">
        <v>22</v>
      </c>
      <c r="B52" s="11">
        <v>5</v>
      </c>
      <c r="C52" s="17">
        <v>0</v>
      </c>
      <c r="D52" s="14">
        <v>16</v>
      </c>
      <c r="E52" s="15">
        <v>127</v>
      </c>
      <c r="F52" s="17">
        <v>28</v>
      </c>
      <c r="G52" s="17">
        <v>38</v>
      </c>
      <c r="H52" s="17">
        <v>39</v>
      </c>
      <c r="I52" s="14">
        <v>34</v>
      </c>
      <c r="J52" s="14">
        <v>3</v>
      </c>
      <c r="K52" s="14">
        <v>6</v>
      </c>
      <c r="L52" s="14"/>
      <c r="M52" s="14"/>
      <c r="N52" s="14"/>
      <c r="O52" s="14">
        <f>B52*9</f>
        <v>45</v>
      </c>
      <c r="P52" s="14">
        <f>C52+D52+E52+F52+G52+H52+I52+J52+K52</f>
        <v>291</v>
      </c>
      <c r="Q52" s="23">
        <v>5.4667000000000003</v>
      </c>
    </row>
    <row r="53" spans="1:17" ht="15.75" thickBot="1" x14ac:dyDescent="0.3">
      <c r="A53" s="3" t="s">
        <v>23</v>
      </c>
      <c r="B53" s="10">
        <v>20</v>
      </c>
      <c r="C53" s="17">
        <v>0</v>
      </c>
      <c r="D53" s="17">
        <v>0</v>
      </c>
      <c r="E53" s="13">
        <v>0</v>
      </c>
      <c r="F53" s="17">
        <v>0</v>
      </c>
      <c r="G53" s="17">
        <v>0</v>
      </c>
      <c r="H53" s="14">
        <v>0</v>
      </c>
      <c r="I53" s="17">
        <v>0</v>
      </c>
      <c r="J53" s="17">
        <v>0</v>
      </c>
      <c r="K53" s="17">
        <v>0</v>
      </c>
      <c r="L53" s="17"/>
      <c r="M53" s="17"/>
      <c r="N53" s="17"/>
      <c r="O53" s="14">
        <f>B53*9</f>
        <v>180</v>
      </c>
      <c r="P53" s="14">
        <f>C53+D53+E53+F53+G53+H53+I53</f>
        <v>0</v>
      </c>
      <c r="Q53" s="24">
        <v>-1</v>
      </c>
    </row>
    <row r="54" spans="1:17" x14ac:dyDescent="0.25">
      <c r="A54" s="5"/>
      <c r="B54" s="26"/>
      <c r="C54" s="27"/>
      <c r="D54" s="27"/>
      <c r="E54" s="28"/>
      <c r="F54" s="27"/>
      <c r="G54" s="27"/>
      <c r="H54" s="29"/>
      <c r="I54" s="27"/>
      <c r="J54" s="27"/>
      <c r="K54" s="27"/>
      <c r="L54" s="27"/>
      <c r="M54" s="27"/>
      <c r="N54" s="27"/>
      <c r="O54" s="29"/>
      <c r="P54" s="29"/>
      <c r="Q54" s="30"/>
    </row>
    <row r="55" spans="1:17" ht="15.75" customHeight="1" thickBot="1" x14ac:dyDescent="0.3">
      <c r="A55" s="33" t="s">
        <v>36</v>
      </c>
      <c r="B55" s="33"/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</row>
    <row r="56" spans="1:17" ht="15.75" customHeight="1" thickBot="1" x14ac:dyDescent="0.3">
      <c r="A56" s="34"/>
      <c r="B56" s="36" t="s">
        <v>1</v>
      </c>
      <c r="C56" s="25" t="s">
        <v>2</v>
      </c>
      <c r="D56" s="25" t="s">
        <v>3</v>
      </c>
      <c r="E56" s="25" t="s">
        <v>4</v>
      </c>
      <c r="F56" s="25" t="s">
        <v>5</v>
      </c>
      <c r="G56" s="25" t="s">
        <v>6</v>
      </c>
      <c r="H56" s="25" t="s">
        <v>7</v>
      </c>
      <c r="I56" s="25" t="s">
        <v>8</v>
      </c>
      <c r="J56" s="25" t="s">
        <v>9</v>
      </c>
      <c r="K56" s="25" t="s">
        <v>10</v>
      </c>
      <c r="L56" s="25" t="s">
        <v>11</v>
      </c>
      <c r="M56" s="25" t="s">
        <v>12</v>
      </c>
      <c r="N56" s="25" t="s">
        <v>13</v>
      </c>
      <c r="O56" s="38" t="s">
        <v>14</v>
      </c>
      <c r="P56" s="39"/>
      <c r="Q56" s="40"/>
    </row>
    <row r="57" spans="1:17" ht="27.75" customHeight="1" thickBot="1" x14ac:dyDescent="0.3">
      <c r="A57" s="35"/>
      <c r="B57" s="37"/>
      <c r="C57" s="17" t="s">
        <v>15</v>
      </c>
      <c r="D57" s="17" t="s">
        <v>15</v>
      </c>
      <c r="E57" s="17" t="s">
        <v>15</v>
      </c>
      <c r="F57" s="17" t="s">
        <v>15</v>
      </c>
      <c r="G57" s="17" t="s">
        <v>15</v>
      </c>
      <c r="H57" s="17" t="s">
        <v>15</v>
      </c>
      <c r="I57" s="17" t="s">
        <v>15</v>
      </c>
      <c r="J57" s="17" t="s">
        <v>15</v>
      </c>
      <c r="K57" s="17" t="s">
        <v>15</v>
      </c>
      <c r="L57" s="17" t="s">
        <v>15</v>
      </c>
      <c r="M57" s="17" t="s">
        <v>15</v>
      </c>
      <c r="N57" s="17" t="s">
        <v>15</v>
      </c>
      <c r="O57" s="17" t="s">
        <v>16</v>
      </c>
      <c r="P57" s="17" t="s">
        <v>15</v>
      </c>
      <c r="Q57" s="17" t="s">
        <v>17</v>
      </c>
    </row>
    <row r="58" spans="1:17" ht="15.75" thickBot="1" x14ac:dyDescent="0.3">
      <c r="A58" s="3" t="s">
        <v>37</v>
      </c>
      <c r="B58" s="31">
        <v>15</v>
      </c>
      <c r="C58" s="31">
        <v>0</v>
      </c>
      <c r="D58" s="31">
        <v>0</v>
      </c>
      <c r="E58" s="31">
        <v>0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12</v>
      </c>
      <c r="L58" s="31"/>
      <c r="M58" s="31"/>
      <c r="N58" s="31"/>
      <c r="O58" s="31">
        <f>B58*1</f>
        <v>15</v>
      </c>
      <c r="P58" s="31">
        <f>K58</f>
        <v>12</v>
      </c>
      <c r="Q58" s="23">
        <v>-0.2</v>
      </c>
    </row>
    <row r="59" spans="1:17" ht="15.75" thickBot="1" x14ac:dyDescent="0.3">
      <c r="A59" s="3" t="s">
        <v>38</v>
      </c>
      <c r="B59" s="31">
        <v>40</v>
      </c>
      <c r="C59" s="31">
        <v>0</v>
      </c>
      <c r="D59" s="31">
        <v>0</v>
      </c>
      <c r="E59" s="31">
        <v>0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21</v>
      </c>
      <c r="L59" s="31"/>
      <c r="M59" s="31"/>
      <c r="N59" s="31"/>
      <c r="O59" s="31">
        <f>B59*1</f>
        <v>40</v>
      </c>
      <c r="P59" s="31">
        <f>K59</f>
        <v>21</v>
      </c>
      <c r="Q59" s="32">
        <v>-47.5</v>
      </c>
    </row>
    <row r="60" spans="1:17" ht="15.75" thickBot="1" x14ac:dyDescent="0.3">
      <c r="A60" s="3" t="s">
        <v>14</v>
      </c>
      <c r="B60" s="11">
        <f>+B58+B59</f>
        <v>55</v>
      </c>
      <c r="C60" s="11">
        <f t="shared" ref="C60:K60" si="5">+C58+C59</f>
        <v>0</v>
      </c>
      <c r="D60" s="11">
        <f t="shared" si="5"/>
        <v>0</v>
      </c>
      <c r="E60" s="11">
        <f t="shared" si="5"/>
        <v>0</v>
      </c>
      <c r="F60" s="11">
        <f t="shared" si="5"/>
        <v>0</v>
      </c>
      <c r="G60" s="11">
        <f t="shared" si="5"/>
        <v>0</v>
      </c>
      <c r="H60" s="11">
        <f t="shared" si="5"/>
        <v>0</v>
      </c>
      <c r="I60" s="11">
        <f t="shared" si="5"/>
        <v>0</v>
      </c>
      <c r="J60" s="11">
        <f t="shared" si="5"/>
        <v>0</v>
      </c>
      <c r="K60" s="11">
        <f t="shared" si="5"/>
        <v>33</v>
      </c>
      <c r="L60" s="11"/>
      <c r="M60" s="11"/>
      <c r="N60" s="11"/>
      <c r="O60" s="10">
        <f>SUM(O58:O59)</f>
        <v>55</v>
      </c>
      <c r="P60" s="11">
        <f>SUM(P58:P59)</f>
        <v>33</v>
      </c>
      <c r="Q60" s="21">
        <v>-0.4</v>
      </c>
    </row>
    <row r="62" spans="1:17" x14ac:dyDescent="0.25">
      <c r="A62" t="s">
        <v>39</v>
      </c>
    </row>
    <row r="63" spans="1:17" x14ac:dyDescent="0.25">
      <c r="A63" t="s">
        <v>40</v>
      </c>
    </row>
  </sheetData>
  <mergeCells count="33">
    <mergeCell ref="A49:Q49"/>
    <mergeCell ref="A50:A51"/>
    <mergeCell ref="B50:B51"/>
    <mergeCell ref="O50:Q50"/>
    <mergeCell ref="O34:Q34"/>
    <mergeCell ref="A34:A35"/>
    <mergeCell ref="B34:B35"/>
    <mergeCell ref="O16:Q16"/>
    <mergeCell ref="A16:A17"/>
    <mergeCell ref="O8:Q8"/>
    <mergeCell ref="B8:B9"/>
    <mergeCell ref="A15:Q15"/>
    <mergeCell ref="B22:B23"/>
    <mergeCell ref="B16:B17"/>
    <mergeCell ref="B4:N4"/>
    <mergeCell ref="A6:D6"/>
    <mergeCell ref="A8:A9"/>
    <mergeCell ref="A55:Q55"/>
    <mergeCell ref="A56:A57"/>
    <mergeCell ref="B56:B57"/>
    <mergeCell ref="O56:Q56"/>
    <mergeCell ref="A21:Q21"/>
    <mergeCell ref="A27:Q27"/>
    <mergeCell ref="A43:A44"/>
    <mergeCell ref="B43:B44"/>
    <mergeCell ref="O43:Q43"/>
    <mergeCell ref="A42:Q42"/>
    <mergeCell ref="O28:Q28"/>
    <mergeCell ref="O22:Q22"/>
    <mergeCell ref="A28:A29"/>
    <mergeCell ref="B28:B29"/>
    <mergeCell ref="A33:Q33"/>
    <mergeCell ref="A22:A23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7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Atividades e Resultados</vt:lpstr>
      <vt:lpstr>'Atividades e Resultados'!Area_de_impressao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Veronice Santos Ferraz Amurin</cp:lastModifiedBy>
  <cp:revision/>
  <cp:lastPrinted>2021-08-11T12:17:30Z</cp:lastPrinted>
  <dcterms:created xsi:type="dcterms:W3CDTF">2020-12-14T19:05:34Z</dcterms:created>
  <dcterms:modified xsi:type="dcterms:W3CDTF">2021-10-08T19:16:39Z</dcterms:modified>
  <cp:category/>
  <cp:contentStatus/>
</cp:coreProperties>
</file>