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8.56.3\divisao administrativa\GERENTE\Indicadores - Unidades\Secretaria\Site\2023\11. Novembro\Dia 10\"/>
    </mc:Choice>
  </mc:AlternateContent>
  <xr:revisionPtr revIDLastSave="0" documentId="13_ncr:1_{D62B39F1-B730-4DBB-857F-7E6B46D67A3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tividades e Resultados" sheetId="2" r:id="rId1"/>
  </sheets>
  <definedNames>
    <definedName name="_xlnm.Print_Area" localSheetId="0">'Atividades e Resultados'!$A$1:$V$72</definedName>
  </definedNames>
  <calcPr calcId="191028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50" i="2" l="1"/>
  <c r="P51" i="2"/>
  <c r="P52" i="2"/>
  <c r="P53" i="2"/>
  <c r="P54" i="2"/>
  <c r="P49" i="2"/>
  <c r="O50" i="2"/>
  <c r="O51" i="2"/>
  <c r="O52" i="2"/>
  <c r="O53" i="2"/>
  <c r="O54" i="2"/>
  <c r="O49" i="2"/>
  <c r="O56" i="2"/>
  <c r="L55" i="2"/>
  <c r="P46" i="2"/>
  <c r="P47" i="2"/>
  <c r="P45" i="2"/>
  <c r="O46" i="2"/>
  <c r="O47" i="2"/>
  <c r="O45" i="2"/>
  <c r="L48" i="2"/>
  <c r="P41" i="2"/>
  <c r="P42" i="2"/>
  <c r="P43" i="2"/>
  <c r="P40" i="2"/>
  <c r="O41" i="2"/>
  <c r="O42" i="2"/>
  <c r="O43" i="2"/>
  <c r="O40" i="2"/>
  <c r="L44" i="2"/>
  <c r="P37" i="2"/>
  <c r="P38" i="2"/>
  <c r="P36" i="2"/>
  <c r="O37" i="2"/>
  <c r="O38" i="2"/>
  <c r="O36" i="2"/>
  <c r="L39" i="2"/>
  <c r="O30" i="2"/>
  <c r="O31" i="2" s="1"/>
  <c r="O24" i="2"/>
  <c r="O18" i="2"/>
  <c r="O19" i="2" s="1"/>
  <c r="O11" i="2"/>
  <c r="O12" i="2"/>
  <c r="O10" i="2"/>
  <c r="L13" i="2"/>
  <c r="Q56" i="2"/>
  <c r="P56" i="2"/>
  <c r="K55" i="2"/>
  <c r="K48" i="2"/>
  <c r="K44" i="2"/>
  <c r="K39" i="2"/>
  <c r="K13" i="2"/>
  <c r="J55" i="2"/>
  <c r="J48" i="2"/>
  <c r="J44" i="2"/>
  <c r="J39" i="2"/>
  <c r="J13" i="2"/>
  <c r="I55" i="2"/>
  <c r="I48" i="2"/>
  <c r="I44" i="2"/>
  <c r="I39" i="2"/>
  <c r="H39" i="2"/>
  <c r="Q38" i="2"/>
  <c r="P30" i="2"/>
  <c r="P24" i="2"/>
  <c r="P18" i="2"/>
  <c r="P19" i="2" s="1"/>
  <c r="P12" i="2"/>
  <c r="P11" i="2"/>
  <c r="I13" i="2"/>
  <c r="P10" i="2"/>
  <c r="H55" i="2"/>
  <c r="H48" i="2"/>
  <c r="H44" i="2"/>
  <c r="H19" i="2"/>
  <c r="H13" i="2"/>
  <c r="G55" i="2"/>
  <c r="G48" i="2"/>
  <c r="G44" i="2"/>
  <c r="G39" i="2"/>
  <c r="G13" i="2"/>
  <c r="F55" i="2"/>
  <c r="F48" i="2"/>
  <c r="F44" i="2"/>
  <c r="F39" i="2"/>
  <c r="F31" i="2"/>
  <c r="P31" i="2" s="1"/>
  <c r="F25" i="2"/>
  <c r="F13" i="2"/>
  <c r="C55" i="2"/>
  <c r="D55" i="2"/>
  <c r="E55" i="2"/>
  <c r="B55" i="2"/>
  <c r="O55" i="2" s="1"/>
  <c r="C48" i="2"/>
  <c r="D48" i="2"/>
  <c r="E48" i="2"/>
  <c r="B48" i="2"/>
  <c r="O48" i="2" s="1"/>
  <c r="C44" i="2"/>
  <c r="D44" i="2"/>
  <c r="E44" i="2"/>
  <c r="B44" i="2"/>
  <c r="C39" i="2"/>
  <c r="D39" i="2"/>
  <c r="E39" i="2"/>
  <c r="B39" i="2"/>
  <c r="E25" i="2"/>
  <c r="E19" i="2"/>
  <c r="B13" i="2"/>
  <c r="O13" i="2" s="1"/>
  <c r="B19" i="2"/>
  <c r="B25" i="2"/>
  <c r="O25" i="2" s="1"/>
  <c r="P48" i="2" l="1"/>
  <c r="L57" i="2"/>
  <c r="F57" i="2"/>
  <c r="K57" i="2"/>
  <c r="P55" i="2"/>
  <c r="P39" i="2"/>
  <c r="P44" i="2"/>
  <c r="H57" i="2"/>
  <c r="I57" i="2"/>
  <c r="O39" i="2"/>
  <c r="O44" i="2"/>
  <c r="E57" i="2"/>
  <c r="P25" i="2"/>
  <c r="B57" i="2"/>
  <c r="O57" i="2" s="1"/>
  <c r="G57" i="2"/>
  <c r="J57" i="2"/>
  <c r="P13" i="2"/>
  <c r="D57" i="2"/>
  <c r="C57" i="2"/>
  <c r="P57" i="2" l="1"/>
</calcChain>
</file>

<file path=xl/sharedStrings.xml><?xml version="1.0" encoding="utf-8"?>
<sst xmlns="http://schemas.openxmlformats.org/spreadsheetml/2006/main" count="226" uniqueCount="59">
  <si>
    <t> 271 - Consultas Médicas </t>
  </si>
  <si>
    <t xml:space="preserve">Meta contratada mensal 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</si>
  <si>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</si>
  <si>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</si>
  <si>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</si>
  <si>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</si>
  <si>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</si>
  <si>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</si>
  <si>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</si>
  <si>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</si>
  <si>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</si>
  <si>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</si>
  <si>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</si>
  <si>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</si>
  <si>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Total</t>
  </si>
  <si>
    <t>Real.</t>
  </si>
  <si>
    <t>Cont.</t>
  </si>
  <si>
    <t>%</t>
  </si>
  <si>
    <t>Primeiras Consultas Rede</t>
  </si>
  <si>
    <t>Interconsultas</t>
  </si>
  <si>
    <t>Consultas Subseqüentes</t>
  </si>
  <si>
    <t> 272 - Consultas Não Médicas/Procedimentos Terapêuticos Não Médicos </t>
  </si>
  <si>
    <t>Consultas Não Médicas</t>
  </si>
  <si>
    <t> 571 - Cirurgia Ambulatorial Maior (CMA) </t>
  </si>
  <si>
    <t>Cirurgias ambulatoriais CMA</t>
  </si>
  <si>
    <t> 572 - Cirurgia Ambulatorial Menor (cma) </t>
  </si>
  <si>
    <t>Cirurgias ambulatoriais cma</t>
  </si>
  <si>
    <t>Métodos Diagnósticos em Especialidades</t>
  </si>
  <si>
    <t>Ambulatório Médico de Especialidades Taboão da Serra - AME Taboão da Serra</t>
  </si>
  <si>
    <t>Colonoscopia</t>
  </si>
  <si>
    <t>Fonte: http://www.gestao.saude.sp.gov.br</t>
  </si>
  <si>
    <t>http://www.cross.saude.sp.gov.br</t>
  </si>
  <si>
    <t xml:space="preserve"> </t>
  </si>
  <si>
    <t> 680 - SADT Externo </t>
  </si>
  <si>
    <t>Mamografia</t>
  </si>
  <si>
    <t>Densitometria</t>
  </si>
  <si>
    <t>Outros exames em Radiologia</t>
  </si>
  <si>
    <t>Radiologia</t>
  </si>
  <si>
    <t>Ecocardiografia</t>
  </si>
  <si>
    <t>Ultrassonografia com Doppler</t>
  </si>
  <si>
    <t>Ultrassonografia Obstétrica</t>
  </si>
  <si>
    <t>Outras Ultrassonografias</t>
  </si>
  <si>
    <t>Ultra-Sonografia</t>
  </si>
  <si>
    <t>Endoscopia Digestiva Alta</t>
  </si>
  <si>
    <t>Outras Endoscopias</t>
  </si>
  <si>
    <t>Endoscopia</t>
  </si>
  <si>
    <t>Diagnóstico em Cardiologia (Exceto Cateterismo Cardíaco)</t>
  </si>
  <si>
    <t>Diagnóstico em Ginecologia-Obstetrícia</t>
  </si>
  <si>
    <t>Diagnóstico em Neurologia</t>
  </si>
  <si>
    <t>Diagnóstico em Otorrinolaringologia/Fonoaudiologia</t>
  </si>
  <si>
    <t>Diagnóstico em Pneumologia</t>
  </si>
  <si>
    <t>Diagnóstico em Urologia</t>
  </si>
  <si>
    <t>Procedimentos Especiais Hemoterapia</t>
  </si>
  <si>
    <t> 654 - Projeto Especial 'Corujão da Saúde - Oftalmologia' </t>
  </si>
  <si>
    <t>Cirurgias Oftalmológicas</t>
  </si>
  <si>
    <t>Facoemulsificação c/ Implante de Lente Intra-Ocular Dobrável</t>
  </si>
  <si>
    <t>Fotocoagulação a Laser</t>
  </si>
  <si>
    <t>Vitrectomia posterior</t>
  </si>
  <si>
    <t xml:space="preserve">Agosto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</si>
</sst>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color rgb="FF696969"/>
      <name val="Verdana"/>
      <family val="2"/>
    </font>
    <font>
      <sz val="8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/>
      <diagonal/>
    </border>
    <border>
      <left style="medium">
        <color rgb="FFCFCFCF"/>
      </left>
      <right style="medium">
        <color rgb="FFCFCFCF"/>
      </right>
      <top/>
      <bottom style="medium">
        <color rgb="FFCFCFCF"/>
      </bottom>
      <diagonal/>
    </border>
    <border>
      <left style="medium">
        <color rgb="FFCFCFCF"/>
      </left>
      <right/>
      <top style="medium">
        <color rgb="FFCFCFCF"/>
      </top>
      <bottom style="medium">
        <color rgb="FFCFCFCF"/>
      </bottom>
      <diagonal/>
    </border>
    <border>
      <left/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/>
      <right/>
      <top style="medium">
        <color rgb="FFCFCFCF"/>
      </top>
      <bottom style="medium">
        <color rgb="FFCFCFCF"/>
      </bottom>
      <diagonal/>
    </border>
    <border>
      <left/>
      <right/>
      <top/>
      <bottom style="medium">
        <color rgb="FFCFCFCF"/>
      </bottom>
      <diagonal/>
    </border>
    <border>
      <left style="medium">
        <color rgb="FFCFCFCF"/>
      </left>
      <right/>
      <top style="medium">
        <color rgb="FFCFCFCF"/>
      </top>
      <bottom/>
      <diagonal/>
    </border>
    <border>
      <left style="medium">
        <color rgb="FFCFCFCF"/>
      </left>
      <right/>
      <top/>
      <bottom style="medium">
        <color rgb="FFCFCFCF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9" fontId="1" fillId="0" borderId="0" applyFont="0" applyFill="0" applyBorder="0" applyAlignment="0" applyProtection="0"/>
  </cellStyleXfs>
  <cellXfs count="54">
    <xf numFmtId="0" fontId="0" fillId="0" borderId="0" xfId="0"/>
    <xf numFmtId="0" fontId="18" fillId="0" borderId="10" xfId="0" applyFont="1" applyBorder="1"/>
    <xf numFmtId="0" fontId="0" fillId="0" borderId="0" xfId="0" applyAlignment="1">
      <alignment wrapText="1"/>
    </xf>
    <xf numFmtId="0" fontId="0" fillId="0" borderId="11" xfId="0" applyBorder="1" applyAlignment="1">
      <alignment wrapText="1"/>
    </xf>
    <xf numFmtId="0" fontId="0" fillId="0" borderId="0" xfId="0" applyAlignment="1">
      <alignment horizontal="center"/>
    </xf>
    <xf numFmtId="0" fontId="0" fillId="0" borderId="11" xfId="0" applyBorder="1" applyAlignment="1">
      <alignment horizontal="center" vertical="center" wrapText="1"/>
    </xf>
    <xf numFmtId="3" fontId="0" fillId="0" borderId="11" xfId="0" applyNumberForma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1" xfId="0" applyBorder="1" applyAlignment="1">
      <alignment horizontal="center" wrapText="1"/>
    </xf>
    <xf numFmtId="0" fontId="0" fillId="33" borderId="11" xfId="0" applyFill="1" applyBorder="1" applyAlignment="1">
      <alignment horizontal="center" vertical="center" wrapText="1"/>
    </xf>
    <xf numFmtId="3" fontId="0" fillId="33" borderId="11" xfId="0" applyNumberFormat="1" applyFill="1" applyBorder="1" applyAlignment="1">
      <alignment horizontal="center" vertical="center" wrapText="1"/>
    </xf>
    <xf numFmtId="0" fontId="16" fillId="0" borderId="11" xfId="0" applyFont="1" applyBorder="1" applyAlignment="1">
      <alignment wrapText="1"/>
    </xf>
    <xf numFmtId="0" fontId="0" fillId="0" borderId="15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1" xfId="0" applyBorder="1" applyAlignment="1">
      <alignment horizontal="right" wrapText="1"/>
    </xf>
    <xf numFmtId="0" fontId="16" fillId="0" borderId="11" xfId="0" applyFont="1" applyBorder="1" applyAlignment="1">
      <alignment horizontal="right" wrapText="1"/>
    </xf>
    <xf numFmtId="0" fontId="0" fillId="0" borderId="13" xfId="0" applyBorder="1" applyAlignment="1">
      <alignment horizontal="right" wrapText="1"/>
    </xf>
    <xf numFmtId="0" fontId="0" fillId="0" borderId="0" xfId="0" applyAlignment="1">
      <alignment horizontal="right" wrapText="1"/>
    </xf>
    <xf numFmtId="3" fontId="0" fillId="0" borderId="0" xfId="0" applyNumberFormat="1" applyAlignment="1">
      <alignment horizontal="right" wrapText="1"/>
    </xf>
    <xf numFmtId="0" fontId="16" fillId="0" borderId="0" xfId="0" applyFont="1" applyAlignment="1">
      <alignment horizontal="right" wrapText="1"/>
    </xf>
    <xf numFmtId="10" fontId="16" fillId="0" borderId="11" xfId="0" applyNumberFormat="1" applyFont="1" applyBorder="1" applyAlignment="1">
      <alignment horizontal="right" wrapText="1"/>
    </xf>
    <xf numFmtId="0" fontId="0" fillId="33" borderId="11" xfId="0" applyFill="1" applyBorder="1" applyAlignment="1">
      <alignment wrapText="1"/>
    </xf>
    <xf numFmtId="0" fontId="0" fillId="33" borderId="11" xfId="0" applyFill="1" applyBorder="1" applyAlignment="1">
      <alignment horizontal="right" wrapText="1"/>
    </xf>
    <xf numFmtId="0" fontId="16" fillId="33" borderId="11" xfId="0" applyFont="1" applyFill="1" applyBorder="1" applyAlignment="1">
      <alignment horizontal="right" wrapText="1"/>
    </xf>
    <xf numFmtId="10" fontId="16" fillId="33" borderId="11" xfId="0" applyNumberFormat="1" applyFont="1" applyFill="1" applyBorder="1" applyAlignment="1">
      <alignment horizontal="right" wrapText="1"/>
    </xf>
    <xf numFmtId="0" fontId="16" fillId="33" borderId="11" xfId="0" applyFont="1" applyFill="1" applyBorder="1" applyAlignment="1">
      <alignment wrapText="1"/>
    </xf>
    <xf numFmtId="3" fontId="0" fillId="33" borderId="11" xfId="0" applyNumberFormat="1" applyFill="1" applyBorder="1" applyAlignment="1">
      <alignment horizontal="right" wrapText="1"/>
    </xf>
    <xf numFmtId="3" fontId="16" fillId="33" borderId="11" xfId="0" applyNumberFormat="1" applyFont="1" applyFill="1" applyBorder="1" applyAlignment="1">
      <alignment horizontal="right" wrapText="1"/>
    </xf>
    <xf numFmtId="3" fontId="16" fillId="0" borderId="11" xfId="0" applyNumberFormat="1" applyFont="1" applyBorder="1" applyAlignment="1">
      <alignment horizontal="center" vertical="center" wrapText="1"/>
    </xf>
    <xf numFmtId="10" fontId="16" fillId="0" borderId="11" xfId="42" applyNumberFormat="1" applyFont="1" applyFill="1" applyBorder="1" applyAlignment="1">
      <alignment horizontal="center" vertical="center" wrapText="1"/>
    </xf>
    <xf numFmtId="10" fontId="16" fillId="33" borderId="11" xfId="42" applyNumberFormat="1" applyFont="1" applyFill="1" applyBorder="1" applyAlignment="1">
      <alignment horizontal="center" wrapText="1"/>
    </xf>
    <xf numFmtId="10" fontId="16" fillId="33" borderId="11" xfId="42" applyNumberFormat="1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 wrapText="1"/>
    </xf>
    <xf numFmtId="10" fontId="16" fillId="33" borderId="0" xfId="42" applyNumberFormat="1" applyFont="1" applyFill="1" applyBorder="1" applyAlignment="1">
      <alignment horizontal="center" wrapText="1"/>
    </xf>
    <xf numFmtId="0" fontId="18" fillId="0" borderId="0" xfId="0" applyFont="1" applyAlignment="1">
      <alignment wrapText="1"/>
    </xf>
    <xf numFmtId="10" fontId="16" fillId="33" borderId="0" xfId="42" applyNumberFormat="1" applyFont="1" applyFill="1" applyBorder="1" applyAlignment="1">
      <alignment horizontal="center" vertical="center" wrapText="1"/>
    </xf>
    <xf numFmtId="10" fontId="16" fillId="0" borderId="0" xfId="42" applyNumberFormat="1" applyFont="1" applyFill="1" applyBorder="1" applyAlignment="1">
      <alignment horizontal="center" vertical="center" wrapText="1"/>
    </xf>
    <xf numFmtId="10" fontId="16" fillId="0" borderId="0" xfId="0" applyNumberFormat="1" applyFont="1" applyAlignment="1">
      <alignment horizontal="right" wrapText="1"/>
    </xf>
    <xf numFmtId="10" fontId="16" fillId="33" borderId="0" xfId="0" applyNumberFormat="1" applyFont="1" applyFill="1" applyAlignment="1">
      <alignment horizontal="right" wrapText="1"/>
    </xf>
    <xf numFmtId="0" fontId="16" fillId="33" borderId="0" xfId="0" applyFont="1" applyFill="1" applyAlignment="1">
      <alignment horizontal="right" wrapText="1"/>
    </xf>
    <xf numFmtId="0" fontId="0" fillId="0" borderId="14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2" xfId="0" applyBorder="1" applyAlignment="1">
      <alignment wrapText="1"/>
    </xf>
    <xf numFmtId="0" fontId="0" fillId="0" borderId="13" xfId="0" applyBorder="1" applyAlignment="1">
      <alignment wrapText="1"/>
    </xf>
    <xf numFmtId="0" fontId="0" fillId="0" borderId="18" xfId="0" applyBorder="1" applyAlignment="1">
      <alignment wrapText="1"/>
    </xf>
    <xf numFmtId="0" fontId="0" fillId="0" borderId="19" xfId="0" applyBorder="1" applyAlignment="1">
      <alignment wrapText="1"/>
    </xf>
    <xf numFmtId="0" fontId="20" fillId="0" borderId="0" xfId="0" applyFont="1" applyAlignment="1">
      <alignment horizontal="center" vertical="center" wrapText="1"/>
    </xf>
    <xf numFmtId="0" fontId="18" fillId="0" borderId="17" xfId="0" applyFont="1" applyBorder="1" applyAlignment="1">
      <alignment wrapText="1"/>
    </xf>
    <xf numFmtId="0" fontId="0" fillId="0" borderId="0" xfId="0" applyAlignment="1">
      <alignment horizontal="center" wrapText="1"/>
    </xf>
  </cellXfs>
  <cellStyles count="43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/>
    <cellStyle name="Nota" xfId="15" builtinId="10" customBuiltin="1"/>
    <cellStyle name="Porcentagem" xfId="42" builtinId="5"/>
    <cellStyle name="Ruim" xfId="7" builtinId="27" customBuiltin="1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95250</xdr:colOff>
      <xdr:row>1</xdr:row>
      <xdr:rowOff>85725</xdr:rowOff>
    </xdr:from>
    <xdr:to>
      <xdr:col>16</xdr:col>
      <xdr:colOff>298847</xdr:colOff>
      <xdr:row>4</xdr:row>
      <xdr:rowOff>180975</xdr:rowOff>
    </xdr:to>
    <xdr:pic>
      <xdr:nvPicPr>
        <xdr:cNvPr id="8" name="Imagem 7">
          <a:extLst>
            <a:ext uri="{FF2B5EF4-FFF2-40B4-BE49-F238E27FC236}">
              <a16:creationId xmlns:a16="http://schemas.microsoft.com/office/drawing/2014/main" id="{861DCE35-03EC-4CAB-8424-02A62BB275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25300" y="276225"/>
          <a:ext cx="708422" cy="666750"/>
        </a:xfrm>
        <a:prstGeom prst="rect">
          <a:avLst/>
        </a:prstGeom>
      </xdr:spPr>
    </xdr:pic>
    <xdr:clientData/>
  </xdr:twoCellAnchor>
  <xdr:twoCellAnchor editAs="oneCell">
    <xdr:from>
      <xdr:col>0</xdr:col>
      <xdr:colOff>542925</xdr:colOff>
      <xdr:row>1</xdr:row>
      <xdr:rowOff>47625</xdr:rowOff>
    </xdr:from>
    <xdr:to>
      <xdr:col>0</xdr:col>
      <xdr:colOff>1600200</xdr:colOff>
      <xdr:row>5</xdr:row>
      <xdr:rowOff>19050</xdr:rowOff>
    </xdr:to>
    <xdr:pic>
      <xdr:nvPicPr>
        <xdr:cNvPr id="9" name="Imagem 8" descr="Secretaria da Educação do Estado de São Paulo | Período Eleitoral">
          <a:extLst>
            <a:ext uri="{FF2B5EF4-FFF2-40B4-BE49-F238E27FC236}">
              <a16:creationId xmlns:a16="http://schemas.microsoft.com/office/drawing/2014/main" id="{4A0F66E2-BE68-4F82-8E1D-5CFC4065C1EA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" y="238125"/>
          <a:ext cx="1057275" cy="7334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Y69"/>
  <sheetViews>
    <sheetView showGridLines="0" tabSelected="1" zoomScaleNormal="100" zoomScaleSheetLayoutView="100" workbookViewId="0">
      <selection activeCell="W7" sqref="W7"/>
    </sheetView>
  </sheetViews>
  <sheetFormatPr defaultRowHeight="15" x14ac:dyDescent="0.25"/>
  <cols>
    <col min="1" max="1" width="38.85546875" customWidth="1"/>
    <col min="2" max="2" width="12.85546875" style="4" customWidth="1"/>
    <col min="3" max="3" width="11.28515625" style="4" bestFit="1" customWidth="1"/>
    <col min="4" max="4" width="9.5703125" style="4" bestFit="1" customWidth="1"/>
    <col min="5" max="10" width="8.5703125" style="4" customWidth="1"/>
    <col min="11" max="11" width="10.28515625" style="4" customWidth="1"/>
    <col min="12" max="12" width="8.5703125" style="4" customWidth="1"/>
    <col min="13" max="13" width="13.5703125" style="4" customWidth="1"/>
    <col min="14" max="14" width="12" style="4" customWidth="1"/>
    <col min="15" max="15" width="6.5703125" style="4" bestFit="1" customWidth="1"/>
    <col min="16" max="16" width="7.5703125" style="4" customWidth="1"/>
    <col min="17" max="19" width="11.140625" style="4" customWidth="1"/>
  </cols>
  <sheetData>
    <row r="4" spans="1:19" ht="15" customHeight="1" x14ac:dyDescent="0.25">
      <c r="A4" s="51" t="s">
        <v>28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32"/>
      <c r="S4" s="32"/>
    </row>
    <row r="6" spans="1:19" ht="15" customHeight="1" thickBot="1" x14ac:dyDescent="0.3">
      <c r="A6" s="53"/>
      <c r="B6" s="53"/>
      <c r="C6" s="53"/>
      <c r="D6" s="53"/>
    </row>
    <row r="7" spans="1:19" ht="20.100000000000001" customHeight="1" thickBot="1" x14ac:dyDescent="0.3">
      <c r="A7" s="1" t="s">
        <v>0</v>
      </c>
    </row>
    <row r="8" spans="1:19" ht="20.100000000000001" customHeight="1" thickBot="1" x14ac:dyDescent="0.3">
      <c r="A8" s="47"/>
      <c r="B8" s="45" t="s">
        <v>1</v>
      </c>
      <c r="C8" s="7" t="s">
        <v>2</v>
      </c>
      <c r="D8" s="7" t="s">
        <v>3</v>
      </c>
      <c r="E8" s="7" t="s">
        <v>4</v>
      </c>
      <c r="F8" s="7" t="s">
        <v>5</v>
      </c>
      <c r="G8" s="7" t="s">
        <v>6</v>
      </c>
      <c r="H8" s="7" t="s">
        <v>7</v>
      </c>
      <c r="I8" s="7" t="s">
        <v>8</v>
      </c>
      <c r="J8" s="7" t="s">
        <v>9</v>
      </c>
      <c r="K8" s="7" t="s">
        <v>10</v>
      </c>
      <c r="L8" s="7" t="s">
        <v>11</v>
      </c>
      <c r="M8" s="7" t="s">
        <v>12</v>
      </c>
      <c r="N8" s="7" t="s">
        <v>13</v>
      </c>
      <c r="O8" s="42" t="s">
        <v>14</v>
      </c>
      <c r="P8" s="43"/>
      <c r="Q8" s="44"/>
      <c r="R8" s="34"/>
      <c r="S8" s="34"/>
    </row>
    <row r="9" spans="1:19" ht="27.75" customHeight="1" thickBot="1" x14ac:dyDescent="0.3">
      <c r="A9" s="48"/>
      <c r="B9" s="46"/>
      <c r="C9" s="5" t="s">
        <v>15</v>
      </c>
      <c r="D9" s="5" t="s">
        <v>15</v>
      </c>
      <c r="E9" s="5" t="s">
        <v>15</v>
      </c>
      <c r="F9" s="5" t="s">
        <v>15</v>
      </c>
      <c r="G9" s="5" t="s">
        <v>15</v>
      </c>
      <c r="H9" s="5" t="s">
        <v>15</v>
      </c>
      <c r="I9" s="5" t="s">
        <v>15</v>
      </c>
      <c r="J9" s="5" t="s">
        <v>15</v>
      </c>
      <c r="K9" s="5" t="s">
        <v>15</v>
      </c>
      <c r="L9" s="5" t="s">
        <v>15</v>
      </c>
      <c r="M9" s="5" t="s">
        <v>15</v>
      </c>
      <c r="N9" s="5" t="s">
        <v>15</v>
      </c>
      <c r="O9" s="5" t="s">
        <v>16</v>
      </c>
      <c r="P9" s="5" t="s">
        <v>15</v>
      </c>
      <c r="Q9" s="5" t="s">
        <v>17</v>
      </c>
      <c r="R9" s="34"/>
      <c r="S9" s="34"/>
    </row>
    <row r="10" spans="1:19" ht="30" customHeight="1" thickBot="1" x14ac:dyDescent="0.3">
      <c r="A10" s="3" t="s">
        <v>18</v>
      </c>
      <c r="B10" s="6">
        <v>1283</v>
      </c>
      <c r="C10" s="6">
        <v>1058</v>
      </c>
      <c r="D10" s="6">
        <v>1172</v>
      </c>
      <c r="E10" s="6">
        <v>1224</v>
      </c>
      <c r="F10" s="6">
        <v>1089</v>
      </c>
      <c r="G10" s="6">
        <v>1266</v>
      </c>
      <c r="H10" s="6">
        <v>1207</v>
      </c>
      <c r="I10" s="6">
        <v>1078</v>
      </c>
      <c r="J10" s="6">
        <v>1271</v>
      </c>
      <c r="K10" s="6">
        <v>1602</v>
      </c>
      <c r="L10" s="6">
        <v>1420</v>
      </c>
      <c r="M10" s="6"/>
      <c r="N10" s="6"/>
      <c r="O10" s="28">
        <f>B10*10</f>
        <v>12830</v>
      </c>
      <c r="P10" s="28">
        <f>C10+D10+E10+F10+G10+H10+I10+J10+K10+L10+M10+N10</f>
        <v>12387</v>
      </c>
      <c r="Q10" s="30">
        <v>-3.4500000000000003E-2</v>
      </c>
      <c r="R10" s="35"/>
      <c r="S10" s="35"/>
    </row>
    <row r="11" spans="1:19" ht="30" customHeight="1" thickBot="1" x14ac:dyDescent="0.3">
      <c r="A11" s="3" t="s">
        <v>19</v>
      </c>
      <c r="B11" s="5">
        <v>351</v>
      </c>
      <c r="C11" s="5">
        <v>391</v>
      </c>
      <c r="D11" s="5">
        <v>255</v>
      </c>
      <c r="E11" s="5">
        <v>401</v>
      </c>
      <c r="F11" s="5">
        <v>329</v>
      </c>
      <c r="G11" s="5">
        <v>216</v>
      </c>
      <c r="H11" s="6">
        <v>320</v>
      </c>
      <c r="I11" s="5">
        <v>327</v>
      </c>
      <c r="J11" s="5">
        <v>308</v>
      </c>
      <c r="K11" s="5">
        <v>353</v>
      </c>
      <c r="L11" s="5">
        <v>276</v>
      </c>
      <c r="M11" s="5"/>
      <c r="N11" s="6"/>
      <c r="O11" s="28">
        <f t="shared" ref="O11:O12" si="0">B11*10</f>
        <v>3510</v>
      </c>
      <c r="P11" s="28">
        <f>C11+D11+E11+F11+G11+H11+I11+J11+K11+L11+M11+N11</f>
        <v>3176</v>
      </c>
      <c r="Q11" s="30">
        <v>-9.5200000000000007E-2</v>
      </c>
      <c r="R11" s="35"/>
      <c r="S11" s="35"/>
    </row>
    <row r="12" spans="1:19" ht="30" customHeight="1" thickBot="1" x14ac:dyDescent="0.3">
      <c r="A12" s="3" t="s">
        <v>20</v>
      </c>
      <c r="B12" s="6">
        <v>1751</v>
      </c>
      <c r="C12" s="6">
        <v>1776</v>
      </c>
      <c r="D12" s="6">
        <v>1400</v>
      </c>
      <c r="E12" s="6">
        <v>1781</v>
      </c>
      <c r="F12" s="6">
        <v>1649</v>
      </c>
      <c r="G12" s="6">
        <v>1633</v>
      </c>
      <c r="H12" s="6">
        <v>1775</v>
      </c>
      <c r="I12" s="6">
        <v>1453</v>
      </c>
      <c r="J12" s="6">
        <v>1843</v>
      </c>
      <c r="K12" s="6">
        <v>1736</v>
      </c>
      <c r="L12" s="6">
        <v>1543</v>
      </c>
      <c r="M12" s="6"/>
      <c r="N12" s="6"/>
      <c r="O12" s="28">
        <f t="shared" si="0"/>
        <v>17510</v>
      </c>
      <c r="P12" s="28">
        <f>C12+D12+E12+F12+G12+H12+I12+J12+K12+L12+M12+N12</f>
        <v>16589</v>
      </c>
      <c r="Q12" s="30">
        <v>-5.2600000000000001E-2</v>
      </c>
      <c r="R12" s="35"/>
      <c r="S12" s="35"/>
    </row>
    <row r="13" spans="1:19" ht="30" customHeight="1" thickBot="1" x14ac:dyDescent="0.3">
      <c r="A13" s="3" t="s">
        <v>14</v>
      </c>
      <c r="B13" s="6">
        <f>SUM(B10:B12)</f>
        <v>3385</v>
      </c>
      <c r="C13" s="6">
        <v>3225</v>
      </c>
      <c r="D13" s="6">
        <v>2827</v>
      </c>
      <c r="E13" s="6">
        <v>3406</v>
      </c>
      <c r="F13" s="6">
        <f t="shared" ref="F13:K13" si="1">SUM(F10:F12)</f>
        <v>3067</v>
      </c>
      <c r="G13" s="6">
        <f t="shared" si="1"/>
        <v>3115</v>
      </c>
      <c r="H13" s="6">
        <f t="shared" si="1"/>
        <v>3302</v>
      </c>
      <c r="I13" s="6">
        <f t="shared" si="1"/>
        <v>2858</v>
      </c>
      <c r="J13" s="6">
        <f t="shared" si="1"/>
        <v>3422</v>
      </c>
      <c r="K13" s="6">
        <f t="shared" si="1"/>
        <v>3691</v>
      </c>
      <c r="L13" s="6">
        <f>SUM(L10:L12)</f>
        <v>3239</v>
      </c>
      <c r="M13" s="6"/>
      <c r="N13" s="6"/>
      <c r="O13" s="28">
        <f>B13*10</f>
        <v>33850</v>
      </c>
      <c r="P13" s="28">
        <f>P10+P11+P12</f>
        <v>32152</v>
      </c>
      <c r="Q13" s="30">
        <v>-5.0200000000000002E-2</v>
      </c>
      <c r="R13" s="35"/>
      <c r="S13" s="35"/>
    </row>
    <row r="14" spans="1:19" ht="20.100000000000001" customHeight="1" x14ac:dyDescent="0.25">
      <c r="A14" s="2"/>
    </row>
    <row r="15" spans="1:19" ht="20.100000000000001" customHeight="1" thickBot="1" x14ac:dyDescent="0.3">
      <c r="A15" s="52" t="s">
        <v>21</v>
      </c>
      <c r="B15" s="52"/>
      <c r="C15" s="52"/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52"/>
      <c r="P15" s="52"/>
      <c r="Q15" s="52"/>
      <c r="R15" s="36"/>
      <c r="S15" s="36"/>
    </row>
    <row r="16" spans="1:19" ht="20.100000000000001" customHeight="1" thickBot="1" x14ac:dyDescent="0.3">
      <c r="A16" s="47"/>
      <c r="B16" s="45" t="s">
        <v>1</v>
      </c>
      <c r="C16" s="7" t="s">
        <v>2</v>
      </c>
      <c r="D16" s="7" t="s">
        <v>3</v>
      </c>
      <c r="E16" s="7" t="s">
        <v>4</v>
      </c>
      <c r="F16" s="7" t="s">
        <v>5</v>
      </c>
      <c r="G16" s="7" t="s">
        <v>6</v>
      </c>
      <c r="H16" s="7" t="s">
        <v>7</v>
      </c>
      <c r="I16" s="7" t="s">
        <v>8</v>
      </c>
      <c r="J16" s="7" t="s">
        <v>9</v>
      </c>
      <c r="K16" s="7" t="s">
        <v>10</v>
      </c>
      <c r="L16" s="7" t="s">
        <v>11</v>
      </c>
      <c r="M16" s="7" t="s">
        <v>12</v>
      </c>
      <c r="N16" s="7" t="s">
        <v>13</v>
      </c>
      <c r="O16" s="42" t="s">
        <v>14</v>
      </c>
      <c r="P16" s="43"/>
      <c r="Q16" s="44"/>
      <c r="R16" s="34"/>
      <c r="S16" s="34"/>
    </row>
    <row r="17" spans="1:19" ht="27.75" customHeight="1" thickBot="1" x14ac:dyDescent="0.3">
      <c r="A17" s="48"/>
      <c r="B17" s="46"/>
      <c r="C17" s="5" t="s">
        <v>15</v>
      </c>
      <c r="D17" s="5" t="s">
        <v>15</v>
      </c>
      <c r="E17" s="5" t="s">
        <v>15</v>
      </c>
      <c r="F17" s="5" t="s">
        <v>15</v>
      </c>
      <c r="G17" s="5" t="s">
        <v>15</v>
      </c>
      <c r="H17" s="5" t="s">
        <v>15</v>
      </c>
      <c r="I17" s="5" t="s">
        <v>15</v>
      </c>
      <c r="J17" s="5" t="s">
        <v>15</v>
      </c>
      <c r="K17" s="5" t="s">
        <v>15</v>
      </c>
      <c r="L17" s="5" t="s">
        <v>15</v>
      </c>
      <c r="M17" s="5" t="s">
        <v>15</v>
      </c>
      <c r="N17" s="5" t="s">
        <v>15</v>
      </c>
      <c r="O17" s="5" t="s">
        <v>16</v>
      </c>
      <c r="P17" s="5" t="s">
        <v>15</v>
      </c>
      <c r="Q17" s="8" t="s">
        <v>17</v>
      </c>
      <c r="R17" s="33"/>
      <c r="S17" s="33"/>
    </row>
    <row r="18" spans="1:19" ht="30" customHeight="1" thickBot="1" x14ac:dyDescent="0.3">
      <c r="A18" s="3" t="s">
        <v>22</v>
      </c>
      <c r="B18" s="6">
        <v>900</v>
      </c>
      <c r="C18" s="6">
        <v>1132</v>
      </c>
      <c r="D18" s="6">
        <v>918</v>
      </c>
      <c r="E18" s="10">
        <v>1004</v>
      </c>
      <c r="F18" s="6">
        <v>767</v>
      </c>
      <c r="G18" s="6">
        <v>1305</v>
      </c>
      <c r="H18" s="6">
        <v>1212</v>
      </c>
      <c r="I18" s="6">
        <v>1324</v>
      </c>
      <c r="J18" s="6">
        <v>1213</v>
      </c>
      <c r="K18" s="6">
        <v>1070</v>
      </c>
      <c r="L18" s="6">
        <v>1168</v>
      </c>
      <c r="M18" s="6"/>
      <c r="N18" s="6"/>
      <c r="O18" s="28">
        <f>B18*10</f>
        <v>9000</v>
      </c>
      <c r="P18" s="28">
        <f>C18+D18+E18+F18+G18+H18+I18+J18+K18+L18+M18+N18</f>
        <v>11113</v>
      </c>
      <c r="Q18" s="31">
        <v>0.23480000000000001</v>
      </c>
      <c r="R18" s="37"/>
      <c r="S18" s="37"/>
    </row>
    <row r="19" spans="1:19" ht="30" customHeight="1" thickBot="1" x14ac:dyDescent="0.3">
      <c r="A19" s="3" t="s">
        <v>14</v>
      </c>
      <c r="B19" s="6">
        <f>SUM(B18)</f>
        <v>900</v>
      </c>
      <c r="C19" s="6">
        <v>1132</v>
      </c>
      <c r="D19" s="6">
        <v>918</v>
      </c>
      <c r="E19" s="10">
        <f>SUM(E18)</f>
        <v>1004</v>
      </c>
      <c r="F19" s="6">
        <v>767</v>
      </c>
      <c r="G19" s="6">
        <v>1305</v>
      </c>
      <c r="H19" s="6">
        <f>H18</f>
        <v>1212</v>
      </c>
      <c r="I19" s="6">
        <v>1324</v>
      </c>
      <c r="J19" s="6">
        <v>1213</v>
      </c>
      <c r="K19" s="6">
        <v>1070</v>
      </c>
      <c r="L19" s="6">
        <v>1168</v>
      </c>
      <c r="M19" s="6"/>
      <c r="N19" s="6"/>
      <c r="O19" s="28">
        <f>O18</f>
        <v>9000</v>
      </c>
      <c r="P19" s="28">
        <f>SUM(P18)</f>
        <v>11113</v>
      </c>
      <c r="Q19" s="31">
        <v>0.23480000000000001</v>
      </c>
      <c r="R19" s="37"/>
      <c r="S19" s="37"/>
    </row>
    <row r="20" spans="1:19" ht="20.100000000000001" customHeight="1" x14ac:dyDescent="0.25">
      <c r="A20" s="2"/>
    </row>
    <row r="21" spans="1:19" ht="20.100000000000001" customHeight="1" thickBot="1" x14ac:dyDescent="0.3">
      <c r="A21" s="52" t="s">
        <v>23</v>
      </c>
      <c r="B21" s="52"/>
      <c r="C21" s="52"/>
      <c r="D21" s="52"/>
      <c r="E21" s="52"/>
      <c r="F21" s="52"/>
      <c r="G21" s="52"/>
      <c r="H21" s="52"/>
      <c r="I21" s="52"/>
      <c r="J21" s="52"/>
      <c r="K21" s="52"/>
      <c r="L21" s="52"/>
      <c r="M21" s="52"/>
      <c r="N21" s="52"/>
      <c r="O21" s="52"/>
      <c r="P21" s="52"/>
      <c r="Q21" s="52"/>
      <c r="R21" s="36"/>
      <c r="S21" s="36"/>
    </row>
    <row r="22" spans="1:19" ht="20.100000000000001" customHeight="1" thickBot="1" x14ac:dyDescent="0.3">
      <c r="A22" s="47"/>
      <c r="B22" s="45" t="s">
        <v>1</v>
      </c>
      <c r="C22" s="7" t="s">
        <v>2</v>
      </c>
      <c r="D22" s="7" t="s">
        <v>3</v>
      </c>
      <c r="E22" s="7" t="s">
        <v>4</v>
      </c>
      <c r="F22" s="7" t="s">
        <v>5</v>
      </c>
      <c r="G22" s="7" t="s">
        <v>6</v>
      </c>
      <c r="H22" s="7" t="s">
        <v>7</v>
      </c>
      <c r="I22" s="7" t="s">
        <v>8</v>
      </c>
      <c r="J22" s="7" t="s">
        <v>9</v>
      </c>
      <c r="K22" s="7" t="s">
        <v>10</v>
      </c>
      <c r="L22" s="7" t="s">
        <v>11</v>
      </c>
      <c r="M22" s="7" t="s">
        <v>12</v>
      </c>
      <c r="N22" s="7" t="s">
        <v>13</v>
      </c>
      <c r="O22" s="42" t="s">
        <v>14</v>
      </c>
      <c r="P22" s="43"/>
      <c r="Q22" s="44"/>
      <c r="R22" s="34"/>
      <c r="S22" s="34"/>
    </row>
    <row r="23" spans="1:19" ht="25.5" customHeight="1" thickBot="1" x14ac:dyDescent="0.3">
      <c r="A23" s="48"/>
      <c r="B23" s="46"/>
      <c r="C23" s="5" t="s">
        <v>15</v>
      </c>
      <c r="D23" s="5" t="s">
        <v>15</v>
      </c>
      <c r="E23" s="5" t="s">
        <v>15</v>
      </c>
      <c r="F23" s="5" t="s">
        <v>15</v>
      </c>
      <c r="G23" s="5" t="s">
        <v>15</v>
      </c>
      <c r="H23" s="5" t="s">
        <v>15</v>
      </c>
      <c r="I23" s="5" t="s">
        <v>15</v>
      </c>
      <c r="J23" s="5" t="s">
        <v>15</v>
      </c>
      <c r="K23" s="5" t="s">
        <v>15</v>
      </c>
      <c r="L23" s="5" t="s">
        <v>15</v>
      </c>
      <c r="M23" s="5" t="s">
        <v>15</v>
      </c>
      <c r="N23" s="5" t="s">
        <v>15</v>
      </c>
      <c r="O23" s="5" t="s">
        <v>16</v>
      </c>
      <c r="P23" s="5" t="s">
        <v>15</v>
      </c>
      <c r="Q23" s="5" t="s">
        <v>17</v>
      </c>
      <c r="R23" s="34"/>
      <c r="S23" s="34"/>
    </row>
    <row r="24" spans="1:19" ht="30" customHeight="1" thickBot="1" x14ac:dyDescent="0.3">
      <c r="A24" s="3" t="s">
        <v>24</v>
      </c>
      <c r="B24" s="5">
        <v>90</v>
      </c>
      <c r="C24" s="5">
        <v>109</v>
      </c>
      <c r="D24" s="5">
        <v>61</v>
      </c>
      <c r="E24" s="9">
        <v>112</v>
      </c>
      <c r="F24" s="5">
        <v>95</v>
      </c>
      <c r="G24" s="5">
        <v>109</v>
      </c>
      <c r="H24" s="5">
        <v>55</v>
      </c>
      <c r="I24" s="5">
        <v>99</v>
      </c>
      <c r="J24" s="5">
        <v>127</v>
      </c>
      <c r="K24" s="5">
        <v>50</v>
      </c>
      <c r="L24" s="5">
        <v>122</v>
      </c>
      <c r="M24" s="5"/>
      <c r="N24" s="5"/>
      <c r="O24" s="28">
        <f>B24*10</f>
        <v>900</v>
      </c>
      <c r="P24" s="28">
        <f>C24+D24+E24+F24+G24+H24+I24+J24+K24+L24+M24+N24</f>
        <v>939</v>
      </c>
      <c r="Q24" s="31">
        <v>4.3299999999999998E-2</v>
      </c>
      <c r="R24" s="37"/>
      <c r="S24" s="37"/>
    </row>
    <row r="25" spans="1:19" ht="30" customHeight="1" thickBot="1" x14ac:dyDescent="0.3">
      <c r="A25" s="3" t="s">
        <v>14</v>
      </c>
      <c r="B25" s="5">
        <f>B24</f>
        <v>90</v>
      </c>
      <c r="C25" s="5">
        <v>109</v>
      </c>
      <c r="D25" s="5">
        <v>61</v>
      </c>
      <c r="E25" s="9">
        <f>SUM(E24)</f>
        <v>112</v>
      </c>
      <c r="F25" s="5">
        <f>SUM(F24)</f>
        <v>95</v>
      </c>
      <c r="G25" s="5">
        <v>109</v>
      </c>
      <c r="H25" s="5">
        <v>55</v>
      </c>
      <c r="I25" s="5">
        <v>99</v>
      </c>
      <c r="J25" s="5">
        <v>127</v>
      </c>
      <c r="K25" s="5">
        <v>50</v>
      </c>
      <c r="L25" s="5">
        <v>122</v>
      </c>
      <c r="M25" s="5"/>
      <c r="N25" s="5"/>
      <c r="O25" s="28">
        <f>B25*10</f>
        <v>900</v>
      </c>
      <c r="P25" s="28">
        <f>C25+D25+E25+F25+G25+H25+I25+J25+K25+L25+M25+N25</f>
        <v>939</v>
      </c>
      <c r="Q25" s="31">
        <v>4.3299999999999998E-2</v>
      </c>
      <c r="R25" s="37"/>
      <c r="S25" s="37"/>
    </row>
    <row r="26" spans="1:19" ht="20.100000000000001" customHeight="1" x14ac:dyDescent="0.25">
      <c r="A26" s="2"/>
    </row>
    <row r="27" spans="1:19" ht="20.100000000000001" customHeight="1" thickBot="1" x14ac:dyDescent="0.3">
      <c r="A27" s="52" t="s">
        <v>25</v>
      </c>
      <c r="B27" s="52"/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36"/>
      <c r="S27" s="36"/>
    </row>
    <row r="28" spans="1:19" ht="20.100000000000001" customHeight="1" thickBot="1" x14ac:dyDescent="0.3">
      <c r="A28" s="47"/>
      <c r="B28" s="45" t="s">
        <v>1</v>
      </c>
      <c r="C28" s="7" t="s">
        <v>2</v>
      </c>
      <c r="D28" s="7" t="s">
        <v>3</v>
      </c>
      <c r="E28" s="7" t="s">
        <v>4</v>
      </c>
      <c r="F28" s="7" t="s">
        <v>5</v>
      </c>
      <c r="G28" s="7" t="s">
        <v>6</v>
      </c>
      <c r="H28" s="7" t="s">
        <v>7</v>
      </c>
      <c r="I28" s="7" t="s">
        <v>8</v>
      </c>
      <c r="J28" s="7" t="s">
        <v>9</v>
      </c>
      <c r="K28" s="7" t="s">
        <v>10</v>
      </c>
      <c r="L28" s="7" t="s">
        <v>11</v>
      </c>
      <c r="M28" s="7" t="s">
        <v>12</v>
      </c>
      <c r="N28" s="7" t="s">
        <v>13</v>
      </c>
      <c r="O28" s="42" t="s">
        <v>14</v>
      </c>
      <c r="P28" s="43"/>
      <c r="Q28" s="44"/>
      <c r="R28" s="34"/>
      <c r="S28" s="34"/>
    </row>
    <row r="29" spans="1:19" ht="30.75" customHeight="1" thickBot="1" x14ac:dyDescent="0.3">
      <c r="A29" s="48"/>
      <c r="B29" s="46"/>
      <c r="C29" s="5" t="s">
        <v>15</v>
      </c>
      <c r="D29" s="5" t="s">
        <v>15</v>
      </c>
      <c r="E29" s="5" t="s">
        <v>15</v>
      </c>
      <c r="F29" s="5" t="s">
        <v>15</v>
      </c>
      <c r="G29" s="5" t="s">
        <v>15</v>
      </c>
      <c r="H29" s="5" t="s">
        <v>15</v>
      </c>
      <c r="I29" s="5" t="s">
        <v>15</v>
      </c>
      <c r="J29" s="5" t="s">
        <v>15</v>
      </c>
      <c r="K29" s="5" t="s">
        <v>15</v>
      </c>
      <c r="L29" s="5" t="s">
        <v>15</v>
      </c>
      <c r="M29" s="5" t="s">
        <v>15</v>
      </c>
      <c r="N29" s="5" t="s">
        <v>15</v>
      </c>
      <c r="O29" s="5" t="s">
        <v>16</v>
      </c>
      <c r="P29" s="5" t="s">
        <v>15</v>
      </c>
      <c r="Q29" s="5" t="s">
        <v>17</v>
      </c>
      <c r="R29" s="34"/>
      <c r="S29" s="34"/>
    </row>
    <row r="30" spans="1:19" ht="30" customHeight="1" thickBot="1" x14ac:dyDescent="0.3">
      <c r="A30" s="3" t="s">
        <v>26</v>
      </c>
      <c r="B30" s="5">
        <v>170</v>
      </c>
      <c r="C30" s="5">
        <v>197</v>
      </c>
      <c r="D30" s="5">
        <v>135</v>
      </c>
      <c r="E30" s="9">
        <v>179</v>
      </c>
      <c r="F30" s="5">
        <v>156</v>
      </c>
      <c r="G30" s="5">
        <v>192</v>
      </c>
      <c r="H30" s="5">
        <v>134</v>
      </c>
      <c r="I30" s="5">
        <v>191</v>
      </c>
      <c r="J30" s="5">
        <v>159</v>
      </c>
      <c r="K30" s="5">
        <v>177</v>
      </c>
      <c r="L30" s="5">
        <v>192</v>
      </c>
      <c r="M30" s="5"/>
      <c r="N30" s="5"/>
      <c r="O30" s="28">
        <f>B30*10</f>
        <v>1700</v>
      </c>
      <c r="P30" s="28">
        <f>C30+D30+E30+F30+G30+H30+I30+J30+K30+L30+M30+N30</f>
        <v>1712</v>
      </c>
      <c r="Q30" s="29">
        <v>7.1000000000000004E-3</v>
      </c>
      <c r="R30" s="38"/>
      <c r="S30" s="38"/>
    </row>
    <row r="31" spans="1:19" ht="30" customHeight="1" thickBot="1" x14ac:dyDescent="0.3">
      <c r="A31" s="3" t="s">
        <v>14</v>
      </c>
      <c r="B31" s="5">
        <v>170</v>
      </c>
      <c r="C31" s="5">
        <v>197</v>
      </c>
      <c r="D31" s="5">
        <v>135</v>
      </c>
      <c r="E31" s="9">
        <v>179</v>
      </c>
      <c r="F31" s="5">
        <f>SUM(F30)</f>
        <v>156</v>
      </c>
      <c r="G31" s="5">
        <v>192</v>
      </c>
      <c r="H31" s="5">
        <v>134</v>
      </c>
      <c r="I31" s="5">
        <v>191</v>
      </c>
      <c r="J31" s="5">
        <v>159</v>
      </c>
      <c r="K31" s="5">
        <v>177</v>
      </c>
      <c r="L31" s="5">
        <v>192</v>
      </c>
      <c r="M31" s="5"/>
      <c r="N31" s="5"/>
      <c r="O31" s="28">
        <f>SUM(O30)</f>
        <v>1700</v>
      </c>
      <c r="P31" s="28">
        <f>C31+D31+E31+F31+G31+H31+I31+J31+K31+L31+M31+N31</f>
        <v>1712</v>
      </c>
      <c r="Q31" s="29">
        <v>7.1000000000000004E-3</v>
      </c>
      <c r="R31" s="38"/>
      <c r="S31" s="38"/>
    </row>
    <row r="32" spans="1:19" ht="20.100000000000001" customHeight="1" x14ac:dyDescent="0.25">
      <c r="A32" s="2"/>
      <c r="C32" s="4" t="s">
        <v>32</v>
      </c>
    </row>
    <row r="33" spans="1:19" ht="15.75" thickBot="1" x14ac:dyDescent="0.3">
      <c r="A33" s="4" t="s">
        <v>33</v>
      </c>
    </row>
    <row r="34" spans="1:19" ht="22.5" customHeight="1" thickBot="1" x14ac:dyDescent="0.3">
      <c r="A34" s="49"/>
      <c r="B34" s="45" t="s">
        <v>1</v>
      </c>
      <c r="C34" s="12" t="s">
        <v>2</v>
      </c>
      <c r="D34" s="7" t="s">
        <v>3</v>
      </c>
      <c r="E34" s="7" t="s">
        <v>4</v>
      </c>
      <c r="F34" s="7" t="s">
        <v>5</v>
      </c>
      <c r="G34" s="7" t="s">
        <v>6</v>
      </c>
      <c r="H34" s="7" t="s">
        <v>7</v>
      </c>
      <c r="I34" s="7" t="s">
        <v>8</v>
      </c>
      <c r="J34" s="7" t="s">
        <v>9</v>
      </c>
      <c r="K34" s="7" t="s">
        <v>10</v>
      </c>
      <c r="L34" s="7" t="s">
        <v>11</v>
      </c>
      <c r="M34" s="7" t="s">
        <v>12</v>
      </c>
      <c r="N34" s="7" t="s">
        <v>13</v>
      </c>
      <c r="O34" s="42" t="s">
        <v>14</v>
      </c>
      <c r="P34" s="43"/>
      <c r="Q34" s="44"/>
      <c r="R34" s="34"/>
      <c r="S34" s="34"/>
    </row>
    <row r="35" spans="1:19" ht="51" customHeight="1" thickBot="1" x14ac:dyDescent="0.3">
      <c r="A35" s="50"/>
      <c r="B35" s="46"/>
      <c r="C35" s="12" t="s">
        <v>15</v>
      </c>
      <c r="D35" s="5" t="s">
        <v>15</v>
      </c>
      <c r="E35" s="13" t="s">
        <v>15</v>
      </c>
      <c r="F35" s="13" t="s">
        <v>15</v>
      </c>
      <c r="G35" s="13" t="s">
        <v>15</v>
      </c>
      <c r="H35" s="13" t="s">
        <v>15</v>
      </c>
      <c r="I35" s="13" t="s">
        <v>15</v>
      </c>
      <c r="J35" s="13" t="s">
        <v>15</v>
      </c>
      <c r="K35" s="13" t="s">
        <v>15</v>
      </c>
      <c r="L35" s="13" t="s">
        <v>15</v>
      </c>
      <c r="M35" s="13" t="s">
        <v>15</v>
      </c>
      <c r="N35" s="13" t="s">
        <v>15</v>
      </c>
      <c r="O35" s="5" t="s">
        <v>16</v>
      </c>
      <c r="P35" s="5" t="s">
        <v>15</v>
      </c>
      <c r="Q35" s="5" t="s">
        <v>17</v>
      </c>
      <c r="R35" s="34"/>
      <c r="S35" s="34"/>
    </row>
    <row r="36" spans="1:19" ht="30" customHeight="1" thickBot="1" x14ac:dyDescent="0.3">
      <c r="A36" s="3" t="s">
        <v>34</v>
      </c>
      <c r="B36" s="16">
        <v>192</v>
      </c>
      <c r="C36" s="14">
        <v>126</v>
      </c>
      <c r="D36" s="14">
        <v>102</v>
      </c>
      <c r="E36" s="14">
        <v>295</v>
      </c>
      <c r="F36" s="14">
        <v>172</v>
      </c>
      <c r="G36" s="14">
        <v>211</v>
      </c>
      <c r="H36" s="14">
        <v>201</v>
      </c>
      <c r="I36" s="14">
        <v>141</v>
      </c>
      <c r="J36" s="14">
        <v>0</v>
      </c>
      <c r="K36" s="14">
        <v>215</v>
      </c>
      <c r="L36" s="14">
        <v>387</v>
      </c>
      <c r="M36" s="14"/>
      <c r="N36" s="14"/>
      <c r="O36" s="27">
        <f>B36*10</f>
        <v>1920</v>
      </c>
      <c r="P36" s="27">
        <f>C36+L36+D36+E36+F36+G36+H36+I36+J36+K36</f>
        <v>1850</v>
      </c>
      <c r="Q36" s="20">
        <v>-3.6499999999999998E-2</v>
      </c>
      <c r="R36" s="39"/>
      <c r="S36" s="39"/>
    </row>
    <row r="37" spans="1:19" ht="30" customHeight="1" thickBot="1" x14ac:dyDescent="0.3">
      <c r="A37" s="3" t="s">
        <v>35</v>
      </c>
      <c r="B37" s="14">
        <v>208</v>
      </c>
      <c r="C37" s="14">
        <v>206</v>
      </c>
      <c r="D37" s="14">
        <v>0</v>
      </c>
      <c r="E37" s="14">
        <v>0</v>
      </c>
      <c r="F37" s="14">
        <v>375</v>
      </c>
      <c r="G37" s="14">
        <v>462</v>
      </c>
      <c r="H37" s="14">
        <v>287</v>
      </c>
      <c r="I37" s="14">
        <v>129</v>
      </c>
      <c r="J37" s="14">
        <v>0</v>
      </c>
      <c r="K37" s="14">
        <v>223</v>
      </c>
      <c r="L37" s="14">
        <v>99</v>
      </c>
      <c r="M37" s="14"/>
      <c r="N37" s="14"/>
      <c r="O37" s="27">
        <f t="shared" ref="O37:O38" si="2">B37*10</f>
        <v>2080</v>
      </c>
      <c r="P37" s="27">
        <f t="shared" ref="P37:P39" si="3">C37+L37+D37+E37+F37+G37+H37+I37+J37+K37</f>
        <v>1781</v>
      </c>
      <c r="Q37" s="20">
        <v>-0.14380000000000001</v>
      </c>
      <c r="R37" s="39"/>
      <c r="S37" s="39"/>
    </row>
    <row r="38" spans="1:19" ht="30" customHeight="1" thickBot="1" x14ac:dyDescent="0.3">
      <c r="A38" s="3" t="s">
        <v>36</v>
      </c>
      <c r="B38" s="14">
        <v>0</v>
      </c>
      <c r="C38" s="14">
        <v>0</v>
      </c>
      <c r="D38" s="14">
        <v>0</v>
      </c>
      <c r="E38" s="14">
        <v>0</v>
      </c>
      <c r="F38" s="14">
        <v>0</v>
      </c>
      <c r="G38" s="14">
        <v>0</v>
      </c>
      <c r="H38" s="14">
        <v>0</v>
      </c>
      <c r="I38" s="14">
        <v>0</v>
      </c>
      <c r="J38" s="14">
        <v>0</v>
      </c>
      <c r="K38" s="14">
        <v>0</v>
      </c>
      <c r="L38" s="14">
        <v>0</v>
      </c>
      <c r="M38" s="14"/>
      <c r="N38" s="14"/>
      <c r="O38" s="27">
        <f t="shared" si="2"/>
        <v>0</v>
      </c>
      <c r="P38" s="27">
        <f t="shared" si="3"/>
        <v>0</v>
      </c>
      <c r="Q38" s="15">
        <f t="shared" ref="Q38" si="4">D38*7</f>
        <v>0</v>
      </c>
      <c r="R38" s="19"/>
      <c r="S38" s="19"/>
    </row>
    <row r="39" spans="1:19" ht="30" customHeight="1" thickBot="1" x14ac:dyDescent="0.3">
      <c r="A39" s="11" t="s">
        <v>37</v>
      </c>
      <c r="B39" s="15">
        <f>B36+B37</f>
        <v>400</v>
      </c>
      <c r="C39" s="15">
        <f t="shared" ref="C39:E39" si="5">C36+C37</f>
        <v>332</v>
      </c>
      <c r="D39" s="15">
        <f t="shared" si="5"/>
        <v>102</v>
      </c>
      <c r="E39" s="15">
        <f t="shared" si="5"/>
        <v>295</v>
      </c>
      <c r="F39" s="15">
        <f t="shared" ref="F39:L39" si="6">SUM(F36:F38)</f>
        <v>547</v>
      </c>
      <c r="G39" s="15">
        <f t="shared" si="6"/>
        <v>673</v>
      </c>
      <c r="H39" s="15">
        <f t="shared" si="6"/>
        <v>488</v>
      </c>
      <c r="I39" s="15">
        <f t="shared" si="6"/>
        <v>270</v>
      </c>
      <c r="J39" s="15">
        <f t="shared" si="6"/>
        <v>0</v>
      </c>
      <c r="K39" s="15">
        <f t="shared" si="6"/>
        <v>438</v>
      </c>
      <c r="L39" s="15">
        <f t="shared" si="6"/>
        <v>486</v>
      </c>
      <c r="M39" s="15"/>
      <c r="N39" s="15"/>
      <c r="O39" s="27">
        <f>O36+O37</f>
        <v>4000</v>
      </c>
      <c r="P39" s="27">
        <f t="shared" si="3"/>
        <v>3631</v>
      </c>
      <c r="Q39" s="20">
        <v>-9.2299999999999993E-2</v>
      </c>
      <c r="R39" s="39"/>
      <c r="S39" s="39"/>
    </row>
    <row r="40" spans="1:19" ht="30" customHeight="1" thickBot="1" x14ac:dyDescent="0.3">
      <c r="A40" s="3" t="s">
        <v>38</v>
      </c>
      <c r="B40" s="14">
        <v>48</v>
      </c>
      <c r="C40" s="14">
        <v>0</v>
      </c>
      <c r="D40" s="14">
        <v>0</v>
      </c>
      <c r="E40" s="14">
        <v>0</v>
      </c>
      <c r="F40" s="14">
        <v>0</v>
      </c>
      <c r="G40" s="14">
        <v>0</v>
      </c>
      <c r="H40" s="14">
        <v>0</v>
      </c>
      <c r="I40" s="14">
        <v>0</v>
      </c>
      <c r="J40" s="14">
        <v>0</v>
      </c>
      <c r="K40" s="14">
        <v>0</v>
      </c>
      <c r="L40" s="14">
        <v>163</v>
      </c>
      <c r="M40" s="14"/>
      <c r="N40" s="14"/>
      <c r="O40" s="15">
        <f>B40*10</f>
        <v>480</v>
      </c>
      <c r="P40" s="15">
        <f>C40+D40+E40+F40+G40+H40+I40+J40+K40+L40</f>
        <v>163</v>
      </c>
      <c r="Q40" s="20">
        <v>-0.66039999999999999</v>
      </c>
      <c r="R40" s="39"/>
      <c r="S40" s="39"/>
    </row>
    <row r="41" spans="1:19" ht="30" customHeight="1" thickBot="1" x14ac:dyDescent="0.3">
      <c r="A41" s="3" t="s">
        <v>39</v>
      </c>
      <c r="B41" s="14">
        <v>72</v>
      </c>
      <c r="C41" s="14">
        <v>230</v>
      </c>
      <c r="D41" s="14">
        <v>60</v>
      </c>
      <c r="E41" s="14">
        <v>94</v>
      </c>
      <c r="F41" s="14">
        <v>49</v>
      </c>
      <c r="G41" s="14">
        <v>47</v>
      </c>
      <c r="H41" s="14">
        <v>50</v>
      </c>
      <c r="I41" s="14">
        <v>37</v>
      </c>
      <c r="J41" s="14">
        <v>63</v>
      </c>
      <c r="K41" s="14">
        <v>46</v>
      </c>
      <c r="L41" s="14">
        <v>57</v>
      </c>
      <c r="M41" s="14"/>
      <c r="N41" s="14"/>
      <c r="O41" s="15">
        <f t="shared" ref="O41:O43" si="7">B41*10</f>
        <v>720</v>
      </c>
      <c r="P41" s="15">
        <f t="shared" ref="P41:P44" si="8">C41+D41+E41+F41+G41+H41+I41+J41+K41+L41</f>
        <v>733</v>
      </c>
      <c r="Q41" s="20">
        <v>1.8100000000000002E-2</v>
      </c>
      <c r="R41" s="39"/>
      <c r="S41" s="39"/>
    </row>
    <row r="42" spans="1:19" ht="30" customHeight="1" thickBot="1" x14ac:dyDescent="0.3">
      <c r="A42" s="3" t="s">
        <v>40</v>
      </c>
      <c r="B42" s="14">
        <v>0</v>
      </c>
      <c r="C42" s="14">
        <v>0</v>
      </c>
      <c r="D42" s="14">
        <v>0</v>
      </c>
      <c r="E42" s="14">
        <v>0</v>
      </c>
      <c r="F42" s="14">
        <v>0</v>
      </c>
      <c r="G42" s="14">
        <v>0</v>
      </c>
      <c r="H42" s="14">
        <v>0</v>
      </c>
      <c r="I42" s="14">
        <v>0</v>
      </c>
      <c r="J42" s="14">
        <v>0</v>
      </c>
      <c r="K42" s="14">
        <v>0</v>
      </c>
      <c r="L42" s="14">
        <v>0</v>
      </c>
      <c r="M42" s="14"/>
      <c r="N42" s="14"/>
      <c r="O42" s="15">
        <f t="shared" si="7"/>
        <v>0</v>
      </c>
      <c r="P42" s="15">
        <f t="shared" si="8"/>
        <v>0</v>
      </c>
      <c r="Q42" s="15">
        <v>0</v>
      </c>
      <c r="R42" s="19"/>
      <c r="S42" s="19"/>
    </row>
    <row r="43" spans="1:19" ht="30" customHeight="1" thickBot="1" x14ac:dyDescent="0.3">
      <c r="A43" s="3" t="s">
        <v>41</v>
      </c>
      <c r="B43" s="14">
        <v>240</v>
      </c>
      <c r="C43" s="14">
        <v>163</v>
      </c>
      <c r="D43" s="14">
        <v>173</v>
      </c>
      <c r="E43" s="14">
        <v>204</v>
      </c>
      <c r="F43" s="14">
        <v>125</v>
      </c>
      <c r="G43" s="14">
        <v>184</v>
      </c>
      <c r="H43" s="14">
        <v>385</v>
      </c>
      <c r="I43" s="14">
        <v>212</v>
      </c>
      <c r="J43" s="14">
        <v>270</v>
      </c>
      <c r="K43" s="14">
        <v>90</v>
      </c>
      <c r="L43" s="14">
        <v>167</v>
      </c>
      <c r="M43" s="14"/>
      <c r="N43" s="14"/>
      <c r="O43" s="27">
        <f t="shared" si="7"/>
        <v>2400</v>
      </c>
      <c r="P43" s="27">
        <f t="shared" si="8"/>
        <v>1973</v>
      </c>
      <c r="Q43" s="20">
        <v>-0.1779</v>
      </c>
      <c r="R43" s="39"/>
      <c r="S43" s="39"/>
    </row>
    <row r="44" spans="1:19" ht="30" customHeight="1" thickBot="1" x14ac:dyDescent="0.3">
      <c r="A44" s="11" t="s">
        <v>42</v>
      </c>
      <c r="B44" s="15">
        <f>B40+B41+B42+B43</f>
        <v>360</v>
      </c>
      <c r="C44" s="15">
        <f t="shared" ref="C44:E44" si="9">C40+C41+C42+C43</f>
        <v>393</v>
      </c>
      <c r="D44" s="15">
        <f t="shared" si="9"/>
        <v>233</v>
      </c>
      <c r="E44" s="15">
        <f t="shared" si="9"/>
        <v>298</v>
      </c>
      <c r="F44" s="15">
        <f t="shared" ref="F44:K44" si="10">SUM(F40:F43)</f>
        <v>174</v>
      </c>
      <c r="G44" s="15">
        <f t="shared" si="10"/>
        <v>231</v>
      </c>
      <c r="H44" s="15">
        <f t="shared" si="10"/>
        <v>435</v>
      </c>
      <c r="I44" s="15">
        <f t="shared" si="10"/>
        <v>249</v>
      </c>
      <c r="J44" s="15">
        <f t="shared" si="10"/>
        <v>333</v>
      </c>
      <c r="K44" s="15">
        <f t="shared" si="10"/>
        <v>136</v>
      </c>
      <c r="L44" s="15">
        <f>SUM(L40:L43)</f>
        <v>387</v>
      </c>
      <c r="M44" s="15"/>
      <c r="N44" s="15"/>
      <c r="O44" s="27">
        <f>O40+O41+O42+O43</f>
        <v>3600</v>
      </c>
      <c r="P44" s="27">
        <f t="shared" si="8"/>
        <v>2869</v>
      </c>
      <c r="Q44" s="20">
        <v>-0.2031</v>
      </c>
      <c r="R44" s="39"/>
      <c r="S44" s="39"/>
    </row>
    <row r="45" spans="1:19" ht="30" customHeight="1" thickBot="1" x14ac:dyDescent="0.3">
      <c r="A45" s="3" t="s">
        <v>43</v>
      </c>
      <c r="B45" s="14">
        <v>103</v>
      </c>
      <c r="C45" s="14">
        <v>68</v>
      </c>
      <c r="D45" s="14">
        <v>75</v>
      </c>
      <c r="E45" s="14">
        <v>85</v>
      </c>
      <c r="F45" s="14">
        <v>57</v>
      </c>
      <c r="G45" s="14">
        <v>119</v>
      </c>
      <c r="H45" s="14">
        <v>107</v>
      </c>
      <c r="I45" s="14">
        <v>105</v>
      </c>
      <c r="J45" s="14">
        <v>102</v>
      </c>
      <c r="K45" s="14">
        <v>122</v>
      </c>
      <c r="L45" s="14">
        <v>85</v>
      </c>
      <c r="M45" s="14"/>
      <c r="N45" s="14"/>
      <c r="O45" s="27">
        <f>B45*10</f>
        <v>1030</v>
      </c>
      <c r="P45" s="15">
        <f>C45+D45+E45+F45+G45+H45+I45+J45+K45+L45</f>
        <v>925</v>
      </c>
      <c r="Q45" s="20">
        <v>-0.1019</v>
      </c>
      <c r="R45" s="39"/>
      <c r="S45" s="39"/>
    </row>
    <row r="46" spans="1:19" ht="30" customHeight="1" thickBot="1" x14ac:dyDescent="0.3">
      <c r="A46" s="21" t="s">
        <v>29</v>
      </c>
      <c r="B46" s="22">
        <v>48</v>
      </c>
      <c r="C46" s="22">
        <v>15</v>
      </c>
      <c r="D46" s="22">
        <v>8</v>
      </c>
      <c r="E46" s="22">
        <v>9</v>
      </c>
      <c r="F46" s="22">
        <v>4</v>
      </c>
      <c r="G46" s="22">
        <v>1</v>
      </c>
      <c r="H46" s="22">
        <v>37</v>
      </c>
      <c r="I46" s="22">
        <v>48</v>
      </c>
      <c r="J46" s="22">
        <v>40</v>
      </c>
      <c r="K46" s="22">
        <v>55</v>
      </c>
      <c r="L46" s="22">
        <v>53</v>
      </c>
      <c r="M46" s="22"/>
      <c r="N46" s="22"/>
      <c r="O46" s="15">
        <f t="shared" ref="O46:O48" si="11">B46*10</f>
        <v>480</v>
      </c>
      <c r="P46" s="15">
        <f t="shared" ref="P46:P48" si="12">C46+D46+E46+F46+G46+H46+I46+J46+K46+L46</f>
        <v>270</v>
      </c>
      <c r="Q46" s="24">
        <v>-0.4375</v>
      </c>
      <c r="R46" s="40"/>
      <c r="S46" s="40"/>
    </row>
    <row r="47" spans="1:19" ht="30" customHeight="1" thickBot="1" x14ac:dyDescent="0.3">
      <c r="A47" s="21" t="s">
        <v>44</v>
      </c>
      <c r="B47" s="22">
        <v>34</v>
      </c>
      <c r="C47" s="22">
        <v>52</v>
      </c>
      <c r="D47" s="22">
        <v>50</v>
      </c>
      <c r="E47" s="22">
        <v>82</v>
      </c>
      <c r="F47" s="22">
        <v>16</v>
      </c>
      <c r="G47" s="22">
        <v>22</v>
      </c>
      <c r="H47" s="22">
        <v>11</v>
      </c>
      <c r="I47" s="22">
        <v>26</v>
      </c>
      <c r="J47" s="22">
        <v>112</v>
      </c>
      <c r="K47" s="22">
        <v>66</v>
      </c>
      <c r="L47" s="22">
        <v>21</v>
      </c>
      <c r="M47" s="22"/>
      <c r="N47" s="22"/>
      <c r="O47" s="15">
        <f t="shared" si="11"/>
        <v>340</v>
      </c>
      <c r="P47" s="15">
        <f t="shared" si="12"/>
        <v>458</v>
      </c>
      <c r="Q47" s="24">
        <v>0.34710000000000002</v>
      </c>
      <c r="R47" s="40"/>
      <c r="S47" s="40"/>
    </row>
    <row r="48" spans="1:19" ht="30" customHeight="1" thickBot="1" x14ac:dyDescent="0.3">
      <c r="A48" s="25" t="s">
        <v>45</v>
      </c>
      <c r="B48" s="23">
        <f>B45+B46+B47</f>
        <v>185</v>
      </c>
      <c r="C48" s="23">
        <f t="shared" ref="C48:E48" si="13">C45+C46+C47</f>
        <v>135</v>
      </c>
      <c r="D48" s="23">
        <f t="shared" si="13"/>
        <v>133</v>
      </c>
      <c r="E48" s="23">
        <f t="shared" si="13"/>
        <v>176</v>
      </c>
      <c r="F48" s="23">
        <f t="shared" ref="F48:K48" si="14">SUM(F45:F47)</f>
        <v>77</v>
      </c>
      <c r="G48" s="23">
        <f t="shared" si="14"/>
        <v>142</v>
      </c>
      <c r="H48" s="23">
        <f t="shared" si="14"/>
        <v>155</v>
      </c>
      <c r="I48" s="23">
        <f t="shared" si="14"/>
        <v>179</v>
      </c>
      <c r="J48" s="23">
        <f t="shared" si="14"/>
        <v>254</v>
      </c>
      <c r="K48" s="23">
        <f t="shared" si="14"/>
        <v>243</v>
      </c>
      <c r="L48" s="23">
        <f>SUM(L45:L47)</f>
        <v>159</v>
      </c>
      <c r="M48" s="23"/>
      <c r="N48" s="23"/>
      <c r="O48" s="27">
        <f t="shared" si="11"/>
        <v>1850</v>
      </c>
      <c r="P48" s="27">
        <f t="shared" si="12"/>
        <v>1653</v>
      </c>
      <c r="Q48" s="24">
        <v>-0.1065</v>
      </c>
      <c r="R48" s="40"/>
      <c r="S48" s="40"/>
    </row>
    <row r="49" spans="1:25" ht="30" customHeight="1" thickBot="1" x14ac:dyDescent="0.3">
      <c r="A49" s="21" t="s">
        <v>46</v>
      </c>
      <c r="B49" s="22">
        <v>206</v>
      </c>
      <c r="C49" s="22">
        <v>356</v>
      </c>
      <c r="D49" s="22">
        <v>252</v>
      </c>
      <c r="E49" s="22">
        <v>296</v>
      </c>
      <c r="F49" s="22">
        <v>244</v>
      </c>
      <c r="G49" s="22">
        <v>329</v>
      </c>
      <c r="H49" s="22">
        <v>129</v>
      </c>
      <c r="I49" s="22">
        <v>158</v>
      </c>
      <c r="J49" s="22">
        <v>187</v>
      </c>
      <c r="K49" s="22">
        <v>216</v>
      </c>
      <c r="L49" s="22">
        <v>196</v>
      </c>
      <c r="M49" s="22"/>
      <c r="N49" s="22"/>
      <c r="O49" s="27">
        <f>B49*10</f>
        <v>2060</v>
      </c>
      <c r="P49" s="27">
        <f>C49+D49+E49+F49+G49+H49+I49+J49+K49+L49</f>
        <v>2363</v>
      </c>
      <c r="Q49" s="24">
        <v>0.14710000000000001</v>
      </c>
      <c r="R49" s="40"/>
      <c r="S49" s="40"/>
    </row>
    <row r="50" spans="1:25" ht="30" customHeight="1" thickBot="1" x14ac:dyDescent="0.3">
      <c r="A50" s="21" t="s">
        <v>47</v>
      </c>
      <c r="B50" s="22">
        <v>16</v>
      </c>
      <c r="C50" s="22">
        <v>0</v>
      </c>
      <c r="D50" s="22">
        <v>0</v>
      </c>
      <c r="E50" s="22">
        <v>7</v>
      </c>
      <c r="F50" s="22">
        <v>12</v>
      </c>
      <c r="G50" s="22">
        <v>14</v>
      </c>
      <c r="H50" s="22">
        <v>16</v>
      </c>
      <c r="I50" s="22">
        <v>5</v>
      </c>
      <c r="J50" s="22">
        <v>20</v>
      </c>
      <c r="K50" s="22">
        <v>0</v>
      </c>
      <c r="L50" s="22">
        <v>20</v>
      </c>
      <c r="M50" s="22"/>
      <c r="N50" s="22"/>
      <c r="O50" s="27">
        <f t="shared" ref="O50:O55" si="15">B50*10</f>
        <v>160</v>
      </c>
      <c r="P50" s="27">
        <f t="shared" ref="P50:P55" si="16">C50+D50+E50+F50+G50+H50+I50+J50+K50+L50</f>
        <v>94</v>
      </c>
      <c r="Q50" s="24">
        <v>-0.41249999999999998</v>
      </c>
      <c r="R50" s="40"/>
      <c r="S50" s="40"/>
    </row>
    <row r="51" spans="1:25" ht="30" customHeight="1" thickBot="1" x14ac:dyDescent="0.3">
      <c r="A51" s="21" t="s">
        <v>48</v>
      </c>
      <c r="B51" s="22">
        <v>13</v>
      </c>
      <c r="C51" s="22">
        <v>0</v>
      </c>
      <c r="D51" s="22">
        <v>0</v>
      </c>
      <c r="E51" s="22">
        <v>39</v>
      </c>
      <c r="F51" s="22">
        <v>12</v>
      </c>
      <c r="G51" s="22">
        <v>10</v>
      </c>
      <c r="H51" s="22">
        <v>20</v>
      </c>
      <c r="I51" s="22">
        <v>16</v>
      </c>
      <c r="J51" s="22">
        <v>24</v>
      </c>
      <c r="K51" s="22">
        <v>48</v>
      </c>
      <c r="L51" s="22">
        <v>49</v>
      </c>
      <c r="M51" s="22"/>
      <c r="N51" s="22"/>
      <c r="O51" s="27">
        <f t="shared" si="15"/>
        <v>130</v>
      </c>
      <c r="P51" s="27">
        <f t="shared" si="16"/>
        <v>218</v>
      </c>
      <c r="Q51" s="24">
        <v>0.67689999999999995</v>
      </c>
      <c r="R51" s="40"/>
      <c r="S51" s="40"/>
    </row>
    <row r="52" spans="1:25" ht="30" customHeight="1" thickBot="1" x14ac:dyDescent="0.3">
      <c r="A52" s="21" t="s">
        <v>49</v>
      </c>
      <c r="B52" s="22">
        <v>108</v>
      </c>
      <c r="C52" s="22">
        <v>101</v>
      </c>
      <c r="D52" s="22">
        <v>126</v>
      </c>
      <c r="E52" s="22">
        <v>92</v>
      </c>
      <c r="F52" s="22">
        <v>124</v>
      </c>
      <c r="G52" s="22">
        <v>131</v>
      </c>
      <c r="H52" s="22">
        <v>122</v>
      </c>
      <c r="I52" s="22">
        <v>119</v>
      </c>
      <c r="J52" s="22">
        <v>136</v>
      </c>
      <c r="K52" s="22">
        <v>102</v>
      </c>
      <c r="L52" s="22">
        <v>21</v>
      </c>
      <c r="M52" s="22"/>
      <c r="N52" s="22"/>
      <c r="O52" s="27">
        <f t="shared" si="15"/>
        <v>1080</v>
      </c>
      <c r="P52" s="27">
        <f t="shared" si="16"/>
        <v>1074</v>
      </c>
      <c r="Q52" s="24">
        <v>-5.5999999999999999E-3</v>
      </c>
      <c r="R52" s="40"/>
      <c r="S52" s="40"/>
    </row>
    <row r="53" spans="1:25" ht="30" customHeight="1" thickBot="1" x14ac:dyDescent="0.3">
      <c r="A53" s="21" t="s">
        <v>50</v>
      </c>
      <c r="B53" s="22">
        <v>60</v>
      </c>
      <c r="C53" s="22">
        <v>0</v>
      </c>
      <c r="D53" s="22">
        <v>0</v>
      </c>
      <c r="E53" s="22">
        <v>31</v>
      </c>
      <c r="F53" s="22">
        <v>42</v>
      </c>
      <c r="G53" s="22">
        <v>64</v>
      </c>
      <c r="H53" s="22">
        <v>55</v>
      </c>
      <c r="I53" s="22">
        <v>37</v>
      </c>
      <c r="J53" s="22">
        <v>49</v>
      </c>
      <c r="K53" s="22">
        <v>40</v>
      </c>
      <c r="L53" s="22">
        <v>30</v>
      </c>
      <c r="M53" s="22"/>
      <c r="N53" s="22"/>
      <c r="O53" s="27">
        <f t="shared" si="15"/>
        <v>600</v>
      </c>
      <c r="P53" s="27">
        <f t="shared" si="16"/>
        <v>348</v>
      </c>
      <c r="Q53" s="24">
        <v>-0.42</v>
      </c>
      <c r="R53" s="40"/>
      <c r="S53" s="40"/>
    </row>
    <row r="54" spans="1:25" ht="30" customHeight="1" thickBot="1" x14ac:dyDescent="0.3">
      <c r="A54" s="21" t="s">
        <v>51</v>
      </c>
      <c r="B54" s="22">
        <v>55</v>
      </c>
      <c r="C54" s="22">
        <v>9</v>
      </c>
      <c r="D54" s="22">
        <v>6</v>
      </c>
      <c r="E54" s="22">
        <v>11</v>
      </c>
      <c r="F54" s="22">
        <v>17</v>
      </c>
      <c r="G54" s="22">
        <v>76</v>
      </c>
      <c r="H54" s="22">
        <v>8</v>
      </c>
      <c r="I54" s="22">
        <v>0</v>
      </c>
      <c r="J54" s="22">
        <v>43</v>
      </c>
      <c r="K54" s="22">
        <v>72</v>
      </c>
      <c r="L54" s="22">
        <v>48</v>
      </c>
      <c r="M54" s="22"/>
      <c r="N54" s="22"/>
      <c r="O54" s="27">
        <f t="shared" si="15"/>
        <v>550</v>
      </c>
      <c r="P54" s="27">
        <f t="shared" si="16"/>
        <v>290</v>
      </c>
      <c r="Q54" s="24">
        <v>-0.47270000000000001</v>
      </c>
      <c r="R54" s="40"/>
      <c r="S54" s="40"/>
    </row>
    <row r="55" spans="1:25" ht="30" customHeight="1" thickBot="1" x14ac:dyDescent="0.3">
      <c r="A55" s="25" t="s">
        <v>27</v>
      </c>
      <c r="B55" s="23">
        <f>B49+B50+B51+B52+B53+B54</f>
        <v>458</v>
      </c>
      <c r="C55" s="23">
        <f t="shared" ref="C55:E55" si="17">C49+C50+C51+C52+C53+C54</f>
        <v>466</v>
      </c>
      <c r="D55" s="23">
        <f t="shared" si="17"/>
        <v>384</v>
      </c>
      <c r="E55" s="23">
        <f t="shared" si="17"/>
        <v>476</v>
      </c>
      <c r="F55" s="23">
        <f t="shared" ref="F55:K55" si="18">SUM(F49:F54)</f>
        <v>451</v>
      </c>
      <c r="G55" s="23">
        <f t="shared" si="18"/>
        <v>624</v>
      </c>
      <c r="H55" s="23">
        <f t="shared" si="18"/>
        <v>350</v>
      </c>
      <c r="I55" s="23">
        <f t="shared" si="18"/>
        <v>335</v>
      </c>
      <c r="J55" s="23">
        <f t="shared" si="18"/>
        <v>459</v>
      </c>
      <c r="K55" s="23">
        <f t="shared" si="18"/>
        <v>478</v>
      </c>
      <c r="L55" s="23">
        <f>SUM(L49:L54)</f>
        <v>364</v>
      </c>
      <c r="M55" s="23"/>
      <c r="N55" s="23"/>
      <c r="O55" s="27">
        <f t="shared" si="15"/>
        <v>4580</v>
      </c>
      <c r="P55" s="27">
        <f t="shared" si="16"/>
        <v>4387</v>
      </c>
      <c r="Q55" s="24">
        <v>-4.2099999999999999E-2</v>
      </c>
      <c r="R55" s="40"/>
      <c r="S55" s="40"/>
    </row>
    <row r="56" spans="1:25" ht="30" customHeight="1" thickBot="1" x14ac:dyDescent="0.3">
      <c r="A56" s="21" t="s">
        <v>52</v>
      </c>
      <c r="B56" s="22">
        <v>0</v>
      </c>
      <c r="C56" s="22">
        <v>0</v>
      </c>
      <c r="D56" s="22">
        <v>0</v>
      </c>
      <c r="E56" s="22">
        <v>0</v>
      </c>
      <c r="F56" s="22">
        <v>0</v>
      </c>
      <c r="G56" s="22">
        <v>0</v>
      </c>
      <c r="H56" s="22">
        <v>0</v>
      </c>
      <c r="I56" s="22">
        <v>0</v>
      </c>
      <c r="J56" s="22">
        <v>0</v>
      </c>
      <c r="K56" s="22">
        <v>0</v>
      </c>
      <c r="L56" s="22">
        <v>0</v>
      </c>
      <c r="M56" s="22"/>
      <c r="N56" s="22"/>
      <c r="O56" s="27">
        <f t="shared" ref="O56" si="19">B56*109</f>
        <v>0</v>
      </c>
      <c r="P56" s="23">
        <f>C56+D56+E56+F56+G56+H56+I56+J56+K56</f>
        <v>0</v>
      </c>
      <c r="Q56" s="23">
        <f>D56+E56+F56+G56+H56+I56+J56+K56+L56</f>
        <v>0</v>
      </c>
      <c r="R56" s="41"/>
      <c r="S56" s="41"/>
    </row>
    <row r="57" spans="1:25" ht="30" customHeight="1" thickBot="1" x14ac:dyDescent="0.3">
      <c r="A57" s="21" t="s">
        <v>14</v>
      </c>
      <c r="B57" s="27">
        <f>B39+B44+B48+B55</f>
        <v>1403</v>
      </c>
      <c r="C57" s="27">
        <f t="shared" ref="C57:D57" si="20">C39+C44+C48+C55</f>
        <v>1326</v>
      </c>
      <c r="D57" s="27">
        <f t="shared" si="20"/>
        <v>852</v>
      </c>
      <c r="E57" s="27">
        <f t="shared" ref="E57:J57" si="21">E39+E44+E48+E55</f>
        <v>1245</v>
      </c>
      <c r="F57" s="27">
        <f t="shared" si="21"/>
        <v>1249</v>
      </c>
      <c r="G57" s="27">
        <f t="shared" si="21"/>
        <v>1670</v>
      </c>
      <c r="H57" s="27">
        <f t="shared" si="21"/>
        <v>1428</v>
      </c>
      <c r="I57" s="27">
        <f t="shared" si="21"/>
        <v>1033</v>
      </c>
      <c r="J57" s="27">
        <f t="shared" si="21"/>
        <v>1046</v>
      </c>
      <c r="K57" s="27">
        <f>K39+K44+K48+K55</f>
        <v>1295</v>
      </c>
      <c r="L57" s="27">
        <f>L39+L44+L48+L55</f>
        <v>1396</v>
      </c>
      <c r="M57" s="26"/>
      <c r="N57" s="26"/>
      <c r="O57" s="27">
        <f>B57*10</f>
        <v>14030</v>
      </c>
      <c r="P57" s="27">
        <f>C57+D57+E57+F57+G57+H57+I57+J57+K57+L57</f>
        <v>12540</v>
      </c>
      <c r="Q57" s="24">
        <v>-0.1062</v>
      </c>
      <c r="R57" s="40"/>
      <c r="S57" s="40"/>
    </row>
    <row r="58" spans="1:25" x14ac:dyDescent="0.25">
      <c r="A58" s="2"/>
      <c r="B58" s="17"/>
      <c r="C58" s="17"/>
      <c r="D58" s="17"/>
      <c r="E58" s="17"/>
      <c r="F58" s="18"/>
      <c r="G58" s="18"/>
      <c r="H58" s="18"/>
      <c r="I58" s="18"/>
      <c r="J58" s="18"/>
      <c r="K58" s="18"/>
      <c r="L58" s="18"/>
      <c r="M58" s="18"/>
      <c r="N58" s="18"/>
      <c r="O58" s="17"/>
      <c r="P58" s="18"/>
      <c r="Q58" s="19"/>
      <c r="R58" s="19"/>
      <c r="S58" s="19"/>
    </row>
    <row r="59" spans="1:25" ht="15.75" thickBot="1" x14ac:dyDescent="0.3">
      <c r="A59" s="52" t="s">
        <v>53</v>
      </c>
      <c r="B59" s="52"/>
      <c r="C59" s="52"/>
      <c r="D59" s="52"/>
      <c r="E59" s="52"/>
      <c r="F59" s="52"/>
      <c r="G59" s="52"/>
      <c r="H59" s="52"/>
      <c r="I59" s="52"/>
      <c r="J59" s="52"/>
      <c r="K59" s="18"/>
      <c r="L59" s="18"/>
      <c r="M59" s="18"/>
      <c r="N59" s="18"/>
      <c r="O59" s="17"/>
      <c r="P59" s="18"/>
      <c r="Q59" s="19"/>
      <c r="R59" s="19"/>
      <c r="S59" s="19"/>
    </row>
    <row r="60" spans="1:25" ht="15.75" thickBot="1" x14ac:dyDescent="0.3">
      <c r="A60" s="47"/>
      <c r="B60" s="42" t="s">
        <v>2</v>
      </c>
      <c r="C60" s="44"/>
      <c r="D60" s="42" t="s">
        <v>3</v>
      </c>
      <c r="E60" s="44"/>
      <c r="F60" s="42" t="s">
        <v>4</v>
      </c>
      <c r="G60" s="44"/>
      <c r="H60" s="42" t="s">
        <v>5</v>
      </c>
      <c r="I60" s="44"/>
      <c r="J60" s="42" t="s">
        <v>6</v>
      </c>
      <c r="K60" s="44"/>
      <c r="L60" s="42" t="s">
        <v>7</v>
      </c>
      <c r="M60" s="44"/>
      <c r="N60" s="42" t="s">
        <v>8</v>
      </c>
      <c r="O60" s="44"/>
      <c r="P60" s="42" t="s">
        <v>58</v>
      </c>
      <c r="Q60" s="44"/>
      <c r="R60" s="42" t="s">
        <v>10</v>
      </c>
      <c r="S60" s="44"/>
      <c r="T60" s="42" t="s">
        <v>11</v>
      </c>
      <c r="U60" s="44"/>
      <c r="V60" s="42" t="s">
        <v>14</v>
      </c>
      <c r="W60" s="43"/>
      <c r="X60" s="44"/>
      <c r="Y60" s="4"/>
    </row>
    <row r="61" spans="1:25" ht="15.75" thickBot="1" x14ac:dyDescent="0.3">
      <c r="A61" s="48"/>
      <c r="B61" s="3" t="s">
        <v>16</v>
      </c>
      <c r="C61" s="3" t="s">
        <v>15</v>
      </c>
      <c r="D61" s="3" t="s">
        <v>16</v>
      </c>
      <c r="E61" s="3" t="s">
        <v>15</v>
      </c>
      <c r="F61" s="3" t="s">
        <v>16</v>
      </c>
      <c r="G61" s="3" t="s">
        <v>15</v>
      </c>
      <c r="H61" s="3" t="s">
        <v>16</v>
      </c>
      <c r="I61" s="3" t="s">
        <v>15</v>
      </c>
      <c r="J61" s="3" t="s">
        <v>16</v>
      </c>
      <c r="K61" s="3" t="s">
        <v>15</v>
      </c>
      <c r="L61" s="3" t="s">
        <v>16</v>
      </c>
      <c r="M61" s="3" t="s">
        <v>15</v>
      </c>
      <c r="N61" s="3" t="s">
        <v>16</v>
      </c>
      <c r="O61" s="3" t="s">
        <v>15</v>
      </c>
      <c r="P61" s="3" t="s">
        <v>16</v>
      </c>
      <c r="Q61" s="3" t="s">
        <v>15</v>
      </c>
      <c r="R61" s="3" t="s">
        <v>16</v>
      </c>
      <c r="S61" s="3" t="s">
        <v>15</v>
      </c>
      <c r="T61" s="3" t="s">
        <v>16</v>
      </c>
      <c r="U61" s="3" t="s">
        <v>15</v>
      </c>
      <c r="V61" s="3" t="s">
        <v>16</v>
      </c>
      <c r="W61" s="3" t="s">
        <v>15</v>
      </c>
      <c r="X61" s="3" t="s">
        <v>17</v>
      </c>
      <c r="Y61" s="4"/>
    </row>
    <row r="62" spans="1:25" ht="30" customHeight="1" thickBot="1" x14ac:dyDescent="0.3">
      <c r="A62" s="3" t="s">
        <v>54</v>
      </c>
      <c r="B62" s="15">
        <v>0</v>
      </c>
      <c r="C62" s="15">
        <v>0</v>
      </c>
      <c r="D62" s="15">
        <v>0</v>
      </c>
      <c r="E62" s="15">
        <v>17</v>
      </c>
      <c r="F62" s="15">
        <v>0</v>
      </c>
      <c r="G62" s="15">
        <v>0</v>
      </c>
      <c r="H62" s="15">
        <v>0</v>
      </c>
      <c r="I62" s="15">
        <v>0</v>
      </c>
      <c r="J62" s="15">
        <v>0</v>
      </c>
      <c r="K62" s="15">
        <v>0</v>
      </c>
      <c r="L62" s="15">
        <v>0</v>
      </c>
      <c r="M62" s="15">
        <v>0</v>
      </c>
      <c r="N62" s="15">
        <v>0</v>
      </c>
      <c r="O62" s="15">
        <v>0</v>
      </c>
      <c r="P62" s="15">
        <v>0</v>
      </c>
      <c r="Q62" s="15">
        <v>0</v>
      </c>
      <c r="R62" s="15">
        <v>0</v>
      </c>
      <c r="S62" s="15">
        <v>0</v>
      </c>
      <c r="T62" s="15">
        <v>0</v>
      </c>
      <c r="U62" s="15">
        <v>0</v>
      </c>
      <c r="V62" s="15">
        <v>0</v>
      </c>
      <c r="W62" s="15">
        <v>17</v>
      </c>
      <c r="X62" s="15">
        <v>0</v>
      </c>
      <c r="Y62" s="4"/>
    </row>
    <row r="63" spans="1:25" ht="30" customHeight="1" thickBot="1" x14ac:dyDescent="0.3">
      <c r="A63" s="3" t="s">
        <v>55</v>
      </c>
      <c r="B63" s="14">
        <v>0</v>
      </c>
      <c r="C63" s="14">
        <v>0</v>
      </c>
      <c r="D63" s="14">
        <v>0</v>
      </c>
      <c r="E63" s="14">
        <v>17</v>
      </c>
      <c r="F63" s="14">
        <v>0</v>
      </c>
      <c r="G63" s="14">
        <v>0</v>
      </c>
      <c r="H63" s="14">
        <v>0</v>
      </c>
      <c r="I63" s="14">
        <v>0</v>
      </c>
      <c r="J63" s="14">
        <v>0</v>
      </c>
      <c r="K63" s="14">
        <v>0</v>
      </c>
      <c r="L63" s="14">
        <v>0</v>
      </c>
      <c r="M63" s="14">
        <v>0</v>
      </c>
      <c r="N63" s="14">
        <v>0</v>
      </c>
      <c r="O63" s="14">
        <v>0</v>
      </c>
      <c r="P63" s="14">
        <v>0</v>
      </c>
      <c r="Q63" s="14">
        <v>0</v>
      </c>
      <c r="R63" s="14">
        <v>0</v>
      </c>
      <c r="S63" s="14">
        <v>0</v>
      </c>
      <c r="T63" s="14">
        <v>0</v>
      </c>
      <c r="U63" s="14">
        <v>0</v>
      </c>
      <c r="V63" s="15">
        <v>0</v>
      </c>
      <c r="W63" s="15">
        <v>17</v>
      </c>
      <c r="X63" s="15">
        <v>0</v>
      </c>
      <c r="Y63" s="4"/>
    </row>
    <row r="64" spans="1:25" ht="30" customHeight="1" thickBot="1" x14ac:dyDescent="0.3">
      <c r="A64" s="3" t="s">
        <v>56</v>
      </c>
      <c r="B64" s="14">
        <v>0</v>
      </c>
      <c r="C64" s="14">
        <v>0</v>
      </c>
      <c r="D64" s="14">
        <v>0</v>
      </c>
      <c r="E64" s="14">
        <v>0</v>
      </c>
      <c r="F64" s="14">
        <v>0</v>
      </c>
      <c r="G64" s="14">
        <v>0</v>
      </c>
      <c r="H64" s="14">
        <v>0</v>
      </c>
      <c r="I64" s="14">
        <v>0</v>
      </c>
      <c r="J64" s="14">
        <v>0</v>
      </c>
      <c r="K64" s="14">
        <v>0</v>
      </c>
      <c r="L64" s="14">
        <v>0</v>
      </c>
      <c r="M64" s="14">
        <v>0</v>
      </c>
      <c r="N64" s="14">
        <v>0</v>
      </c>
      <c r="O64" s="14">
        <v>0</v>
      </c>
      <c r="P64" s="14">
        <v>0</v>
      </c>
      <c r="Q64" s="14">
        <v>0</v>
      </c>
      <c r="R64" s="14">
        <v>0</v>
      </c>
      <c r="S64" s="14">
        <v>0</v>
      </c>
      <c r="T64" s="14">
        <v>0</v>
      </c>
      <c r="U64" s="14">
        <v>0</v>
      </c>
      <c r="V64" s="15">
        <v>0</v>
      </c>
      <c r="W64" s="15">
        <v>0</v>
      </c>
      <c r="X64" s="15">
        <v>0</v>
      </c>
      <c r="Y64" s="4"/>
    </row>
    <row r="65" spans="1:25" ht="30" customHeight="1" thickBot="1" x14ac:dyDescent="0.3">
      <c r="A65" s="3" t="s">
        <v>57</v>
      </c>
      <c r="B65" s="14">
        <v>0</v>
      </c>
      <c r="C65" s="14">
        <v>0</v>
      </c>
      <c r="D65" s="14">
        <v>0</v>
      </c>
      <c r="E65" s="14">
        <v>0</v>
      </c>
      <c r="F65" s="14">
        <v>0</v>
      </c>
      <c r="G65" s="14">
        <v>0</v>
      </c>
      <c r="H65" s="14">
        <v>0</v>
      </c>
      <c r="I65" s="14">
        <v>0</v>
      </c>
      <c r="J65" s="14">
        <v>0</v>
      </c>
      <c r="K65" s="14">
        <v>0</v>
      </c>
      <c r="L65" s="14">
        <v>0</v>
      </c>
      <c r="M65" s="14">
        <v>0</v>
      </c>
      <c r="N65" s="14">
        <v>0</v>
      </c>
      <c r="O65" s="14">
        <v>0</v>
      </c>
      <c r="P65" s="14">
        <v>0</v>
      </c>
      <c r="Q65" s="14">
        <v>0</v>
      </c>
      <c r="R65" s="14">
        <v>0</v>
      </c>
      <c r="S65" s="14">
        <v>0</v>
      </c>
      <c r="T65" s="14">
        <v>0</v>
      </c>
      <c r="U65" s="14">
        <v>0</v>
      </c>
      <c r="V65" s="15">
        <v>0</v>
      </c>
      <c r="W65" s="15">
        <v>0</v>
      </c>
      <c r="X65" s="15">
        <v>0</v>
      </c>
      <c r="Y65" s="4"/>
    </row>
    <row r="66" spans="1:25" ht="30" customHeight="1" thickBot="1" x14ac:dyDescent="0.3">
      <c r="A66" s="3" t="s">
        <v>14</v>
      </c>
      <c r="B66" s="14">
        <v>0</v>
      </c>
      <c r="C66" s="14">
        <v>0</v>
      </c>
      <c r="D66" s="14">
        <v>0</v>
      </c>
      <c r="E66" s="14">
        <v>17</v>
      </c>
      <c r="F66" s="14">
        <v>0</v>
      </c>
      <c r="G66" s="14">
        <v>0</v>
      </c>
      <c r="H66" s="14">
        <v>0</v>
      </c>
      <c r="I66" s="14">
        <v>0</v>
      </c>
      <c r="J66" s="14">
        <v>0</v>
      </c>
      <c r="K66" s="14">
        <v>0</v>
      </c>
      <c r="L66" s="14">
        <v>0</v>
      </c>
      <c r="M66" s="14">
        <v>0</v>
      </c>
      <c r="N66" s="14">
        <v>0</v>
      </c>
      <c r="O66" s="14">
        <v>0</v>
      </c>
      <c r="P66" s="14">
        <v>0</v>
      </c>
      <c r="Q66" s="14">
        <v>0</v>
      </c>
      <c r="R66" s="14">
        <v>0</v>
      </c>
      <c r="S66" s="14">
        <v>0</v>
      </c>
      <c r="T66" s="14">
        <v>0</v>
      </c>
      <c r="U66" s="14">
        <v>0</v>
      </c>
      <c r="V66" s="14">
        <v>0</v>
      </c>
      <c r="W66" s="14">
        <v>17</v>
      </c>
      <c r="X66" s="15">
        <v>0</v>
      </c>
      <c r="Y66" s="4"/>
    </row>
    <row r="67" spans="1:25" ht="19.5" customHeight="1" x14ac:dyDescent="0.25">
      <c r="A67" s="2"/>
      <c r="B67" s="17"/>
      <c r="C67" s="17"/>
      <c r="D67" s="17"/>
      <c r="E67" s="17"/>
      <c r="F67" s="18"/>
      <c r="G67" s="18"/>
      <c r="H67" s="18"/>
      <c r="I67" s="18"/>
      <c r="J67" s="18"/>
      <c r="K67" s="18"/>
      <c r="L67" s="18"/>
      <c r="M67" s="18"/>
      <c r="N67" s="18"/>
      <c r="O67" s="17"/>
      <c r="P67" s="18"/>
      <c r="Q67" s="19"/>
      <c r="R67" s="19"/>
      <c r="S67" s="19"/>
    </row>
    <row r="68" spans="1:25" x14ac:dyDescent="0.25">
      <c r="A68" t="s">
        <v>30</v>
      </c>
    </row>
    <row r="69" spans="1:25" x14ac:dyDescent="0.25">
      <c r="A69" t="s">
        <v>31</v>
      </c>
    </row>
  </sheetData>
  <mergeCells count="33">
    <mergeCell ref="R60:S60"/>
    <mergeCell ref="A4:Q4"/>
    <mergeCell ref="A59:J59"/>
    <mergeCell ref="O28:Q28"/>
    <mergeCell ref="A28:A29"/>
    <mergeCell ref="B28:B29"/>
    <mergeCell ref="A6:D6"/>
    <mergeCell ref="A8:A9"/>
    <mergeCell ref="A21:Q21"/>
    <mergeCell ref="O8:Q8"/>
    <mergeCell ref="B8:B9"/>
    <mergeCell ref="A15:Q15"/>
    <mergeCell ref="A27:Q27"/>
    <mergeCell ref="O22:Q22"/>
    <mergeCell ref="A22:A23"/>
    <mergeCell ref="A16:A17"/>
    <mergeCell ref="A34:A35"/>
    <mergeCell ref="B16:B17"/>
    <mergeCell ref="B34:B35"/>
    <mergeCell ref="T60:U60"/>
    <mergeCell ref="A60:A61"/>
    <mergeCell ref="V60:X60"/>
    <mergeCell ref="B22:B23"/>
    <mergeCell ref="B60:C60"/>
    <mergeCell ref="D60:E60"/>
    <mergeCell ref="F60:G60"/>
    <mergeCell ref="H60:I60"/>
    <mergeCell ref="O16:Q16"/>
    <mergeCell ref="J60:K60"/>
    <mergeCell ref="N60:O60"/>
    <mergeCell ref="O34:Q34"/>
    <mergeCell ref="P60:Q60"/>
    <mergeCell ref="L60:M60"/>
  </mergeCells>
  <phoneticPr fontId="19" type="noConversion"/>
  <pageMargins left="0.78740157480314965" right="0.78740157480314965" top="0.98425196850393704" bottom="0.98425196850393704" header="0.51181102362204722" footer="0.51181102362204722"/>
  <pageSetup paperSize="9" scale="33" fitToWidth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Atividades e Resultados</vt:lpstr>
      <vt:lpstr>'Atividades e Resultados'!Area_de_impressao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Solange Moreira Lima</dc:creator>
  <cp:keywords/>
  <dc:description/>
  <cp:lastModifiedBy>Solange Fidelis de Brito</cp:lastModifiedBy>
  <cp:revision/>
  <cp:lastPrinted>2023-11-13T15:19:14Z</cp:lastPrinted>
  <dcterms:created xsi:type="dcterms:W3CDTF">2020-12-14T19:05:34Z</dcterms:created>
  <dcterms:modified xsi:type="dcterms:W3CDTF">2023-11-13T15:23:34Z</dcterms:modified>
  <cp:category/>
  <cp:contentStatus/>
</cp:coreProperties>
</file>