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6.3\divisao administrativa\GERENTE\Indicadores - Unidades\Secretaria\Site\2024\Dia 10\4. Abril\"/>
    </mc:Choice>
  </mc:AlternateContent>
  <xr:revisionPtr revIDLastSave="0" documentId="13_ncr:1_{69C08330-1E0A-4221-99F1-E99E592AD2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definedNames>
    <definedName name="_xlnm.Print_Area" localSheetId="0">'Atividades e Resultados'!$A$1:$AA$60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9" i="2" l="1"/>
  <c r="Q48" i="2"/>
  <c r="Q47" i="2"/>
  <c r="Q46" i="2"/>
  <c r="Q45" i="2"/>
  <c r="Q43" i="2"/>
  <c r="Q41" i="2"/>
  <c r="Q40" i="2"/>
  <c r="Q39" i="2"/>
  <c r="O53" i="2"/>
  <c r="O52" i="2"/>
  <c r="O51" i="2"/>
  <c r="O50" i="2"/>
  <c r="Q50" i="2" s="1"/>
  <c r="O49" i="2"/>
  <c r="O48" i="2"/>
  <c r="O47" i="2"/>
  <c r="O46" i="2"/>
  <c r="O45" i="2"/>
  <c r="O44" i="2"/>
  <c r="O43" i="2"/>
  <c r="O41" i="2"/>
  <c r="O40" i="2"/>
  <c r="O39" i="2"/>
  <c r="O37" i="2"/>
  <c r="O36" i="2"/>
  <c r="O31" i="2"/>
  <c r="O30" i="2"/>
  <c r="O25" i="2"/>
  <c r="O24" i="2"/>
  <c r="O19" i="2"/>
  <c r="O18" i="2"/>
  <c r="O12" i="2"/>
  <c r="O11" i="2"/>
  <c r="O10" i="2"/>
  <c r="Q10" i="2"/>
  <c r="E53" i="2"/>
  <c r="E46" i="2"/>
  <c r="E42" i="2"/>
  <c r="E54" i="2" s="1"/>
  <c r="D42" i="2"/>
  <c r="C42" i="2"/>
  <c r="P42" i="2" s="1"/>
  <c r="Q42" i="2" s="1"/>
  <c r="B42" i="2"/>
  <c r="O42" i="2" s="1"/>
  <c r="E38" i="2"/>
  <c r="P10" i="2"/>
  <c r="E13" i="2"/>
  <c r="D13" i="2"/>
  <c r="D53" i="2"/>
  <c r="P43" i="2"/>
  <c r="D46" i="2"/>
  <c r="P39" i="2"/>
  <c r="D38" i="2"/>
  <c r="D31" i="2"/>
  <c r="D25" i="2"/>
  <c r="P18" i="2"/>
  <c r="P19" i="2" s="1"/>
  <c r="Q19" i="2" s="1"/>
  <c r="D19" i="2"/>
  <c r="C53" i="2"/>
  <c r="C46" i="2"/>
  <c r="P46" i="2" s="1"/>
  <c r="P44" i="2"/>
  <c r="Q44" i="2" s="1"/>
  <c r="P45" i="2"/>
  <c r="P47" i="2"/>
  <c r="P48" i="2"/>
  <c r="P49" i="2"/>
  <c r="P50" i="2"/>
  <c r="P51" i="2"/>
  <c r="Q51" i="2" s="1"/>
  <c r="P52" i="2"/>
  <c r="Q52" i="2" s="1"/>
  <c r="P40" i="2"/>
  <c r="P41" i="2"/>
  <c r="P37" i="2"/>
  <c r="Q37" i="2" s="1"/>
  <c r="P36" i="2"/>
  <c r="Q36" i="2" s="1"/>
  <c r="C38" i="2"/>
  <c r="P30" i="2"/>
  <c r="Q30" i="2" s="1"/>
  <c r="C31" i="2"/>
  <c r="P31" i="2" s="1"/>
  <c r="Q31" i="2" s="1"/>
  <c r="C25" i="2"/>
  <c r="C19" i="2"/>
  <c r="C13" i="2"/>
  <c r="B13" i="2"/>
  <c r="O13" i="2" s="1"/>
  <c r="P24" i="2"/>
  <c r="P12" i="2"/>
  <c r="Q12" i="2" s="1"/>
  <c r="P11" i="2"/>
  <c r="Q11" i="2" s="1"/>
  <c r="B53" i="2"/>
  <c r="B46" i="2"/>
  <c r="B38" i="2"/>
  <c r="O38" i="2" s="1"/>
  <c r="B19" i="2"/>
  <c r="B25" i="2"/>
  <c r="Q24" i="2" l="1"/>
  <c r="P53" i="2"/>
  <c r="Q53" i="2" s="1"/>
  <c r="Q18" i="2"/>
  <c r="P38" i="2"/>
  <c r="Q38" i="2" s="1"/>
  <c r="D54" i="2"/>
  <c r="C54" i="2"/>
  <c r="P25" i="2"/>
  <c r="Q25" i="2" s="1"/>
  <c r="B54" i="2"/>
  <c r="O54" i="2" s="1"/>
  <c r="P13" i="2"/>
  <c r="Q13" i="2" s="1"/>
  <c r="P54" i="2" l="1"/>
  <c r="Q54" i="2" s="1"/>
</calcChain>
</file>

<file path=xl/sharedStrings.xml><?xml version="1.0" encoding="utf-8"?>
<sst xmlns="http://schemas.openxmlformats.org/spreadsheetml/2006/main" count="171" uniqueCount="50">
  <si>
    <t> 271 - Consultas Médicas </t>
  </si>
  <si>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</si>
  <si>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</si>
  <si>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</si>
  <si>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</si>
  <si>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</si>
  <si>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</si>
  <si>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</si>
  <si>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</si>
  <si>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</si>
  <si>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</si>
  <si>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</si>
  <si>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</si>
  <si>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</si>
  <si>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</si>
  <si>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</si>
  <si>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</si>
  <si>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</si>
  <si>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</si>
  <si>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</si>
  <si>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</si>
  <si>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</si>
  <si>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</si>
  <si>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 571 - Cirurgia Ambulatorial Maior (CMA) </t>
  </si>
  <si>
    <t>Cirurgias ambulatoriais CMA</t>
  </si>
  <si>
    <t> 572 - Cirurgia Ambulatorial Menor (cma) </t>
  </si>
  <si>
    <t>Cirurgias ambulatoriais cma</t>
  </si>
  <si>
    <t>Métodos Diagnósticos em Especialidades</t>
  </si>
  <si>
    <t>Ambulatório Médico de Especialidades Taboão da Serra - AME Taboão da Serra</t>
  </si>
  <si>
    <t>Colonoscopia</t>
  </si>
  <si>
    <t>Fonte: http://www.gestao.saude.sp.gov.br</t>
  </si>
  <si>
    <t>http://www.cross.saude.sp.gov.br</t>
  </si>
  <si>
    <t xml:space="preserve"> </t>
  </si>
  <si>
    <t> 680 - SADT Externo </t>
  </si>
  <si>
    <t>Mamografia</t>
  </si>
  <si>
    <t>Densitometria</t>
  </si>
  <si>
    <t>Radiologia</t>
  </si>
  <si>
    <t>Ecocardiografia</t>
  </si>
  <si>
    <t>Ultrassonografia com Doppler</t>
  </si>
  <si>
    <t>Outras Ultrassonografias</t>
  </si>
  <si>
    <t>Ultra-Sonografia</t>
  </si>
  <si>
    <t>Endoscopia Digestiva Alta</t>
  </si>
  <si>
    <t>Outras Endoscopias</t>
  </si>
  <si>
    <t>Endoscopia</t>
  </si>
  <si>
    <t>Diagnóstico em Cardiologia (Exceto Cateterismo Cardíaco)</t>
  </si>
  <si>
    <t>Diagnóstico em Ginecologia-Obstetrícia</t>
  </si>
  <si>
    <t>Diagnóstico em Neurologia</t>
  </si>
  <si>
    <t>Diagnóstico em Otorrinolaringologia/Fonoaudiologia</t>
  </si>
  <si>
    <t>Diagnóstico em Pneumologia</t>
  </si>
  <si>
    <t>Diagnóstico em 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</si>
</sst>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16" fillId="0" borderId="0" xfId="0" applyFont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0" fontId="16" fillId="33" borderId="0" xfId="42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10" fontId="16" fillId="33" borderId="0" xfId="42" applyNumberFormat="1" applyFont="1" applyFill="1" applyBorder="1" applyAlignment="1">
      <alignment horizontal="center" vertical="center" wrapText="1"/>
    </xf>
    <xf numFmtId="10" fontId="16" fillId="0" borderId="0" xfId="42" applyNumberFormat="1" applyFont="1" applyFill="1" applyBorder="1" applyAlignment="1">
      <alignment horizontal="center" vertical="center" wrapText="1"/>
    </xf>
    <xf numFmtId="10" fontId="16" fillId="0" borderId="0" xfId="0" applyNumberFormat="1" applyFont="1" applyAlignment="1">
      <alignment horizontal="right" wrapText="1"/>
    </xf>
    <xf numFmtId="10" fontId="16" fillId="33" borderId="0" xfId="0" applyNumberFormat="1" applyFont="1" applyFill="1" applyAlignment="1">
      <alignment horizontal="right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3" fontId="21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2" fillId="33" borderId="11" xfId="4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wrapText="1"/>
    </xf>
    <xf numFmtId="2" fontId="16" fillId="0" borderId="0" xfId="0" applyNumberFormat="1" applyFont="1" applyAlignment="1">
      <alignment horizontal="right" wrapText="1"/>
    </xf>
    <xf numFmtId="0" fontId="21" fillId="0" borderId="18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8" fillId="0" borderId="17" xfId="0" applyFont="1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1</xdr:row>
      <xdr:rowOff>85725</xdr:rowOff>
    </xdr:from>
    <xdr:to>
      <xdr:col>16</xdr:col>
      <xdr:colOff>298847</xdr:colOff>
      <xdr:row>4</xdr:row>
      <xdr:rowOff>180975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2762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57"/>
  <sheetViews>
    <sheetView showGridLines="0" tabSelected="1" zoomScaleNormal="100" zoomScaleSheetLayoutView="100" workbookViewId="0">
      <selection activeCell="G58" sqref="G58"/>
    </sheetView>
  </sheetViews>
  <sheetFormatPr defaultRowHeight="15" x14ac:dyDescent="0.25"/>
  <cols>
    <col min="1" max="1" width="38.85546875" customWidth="1"/>
    <col min="2" max="2" width="12.85546875" style="3" customWidth="1"/>
    <col min="3" max="3" width="11.42578125" style="3" bestFit="1" customWidth="1"/>
    <col min="4" max="4" width="9.7109375" style="3" bestFit="1" customWidth="1"/>
    <col min="5" max="10" width="8.5703125" style="3" customWidth="1"/>
    <col min="11" max="11" width="10.28515625" style="3" customWidth="1"/>
    <col min="12" max="12" width="8.5703125" style="3" customWidth="1"/>
    <col min="13" max="13" width="11.85546875" style="3" customWidth="1"/>
    <col min="14" max="14" width="12" style="3" customWidth="1"/>
    <col min="15" max="15" width="7.28515625" style="3" bestFit="1" customWidth="1"/>
    <col min="16" max="16" width="7.5703125" style="3" customWidth="1"/>
    <col min="17" max="17" width="11.140625" style="34" customWidth="1"/>
    <col min="18" max="19" width="11.140625" style="3" customWidth="1"/>
  </cols>
  <sheetData>
    <row r="4" spans="1:19" ht="15" customHeight="1" x14ac:dyDescent="0.25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7"/>
      <c r="S4" s="7"/>
    </row>
    <row r="6" spans="1:19" ht="15" customHeight="1" thickBot="1" x14ac:dyDescent="0.3">
      <c r="A6" s="48"/>
      <c r="B6" s="48"/>
      <c r="C6" s="48"/>
      <c r="D6" s="48"/>
    </row>
    <row r="7" spans="1:19" ht="20.100000000000001" customHeight="1" thickBot="1" x14ac:dyDescent="0.3">
      <c r="A7" s="1" t="s">
        <v>0</v>
      </c>
    </row>
    <row r="8" spans="1:19" ht="20.100000000000001" customHeight="1" thickBot="1" x14ac:dyDescent="0.3">
      <c r="A8" s="46"/>
      <c r="B8" s="40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  <c r="O8" s="42" t="s">
        <v>14</v>
      </c>
      <c r="P8" s="43"/>
      <c r="Q8" s="44"/>
      <c r="R8" s="9"/>
      <c r="S8" s="9"/>
    </row>
    <row r="9" spans="1:19" ht="27.75" customHeight="1" thickBot="1" x14ac:dyDescent="0.3">
      <c r="A9" s="47"/>
      <c r="B9" s="4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16</v>
      </c>
      <c r="P9" s="19" t="s">
        <v>15</v>
      </c>
      <c r="Q9" s="35" t="s">
        <v>17</v>
      </c>
      <c r="R9" s="9"/>
      <c r="S9" s="9"/>
    </row>
    <row r="10" spans="1:19" ht="30" customHeight="1" thickBot="1" x14ac:dyDescent="0.3">
      <c r="A10" s="20" t="s">
        <v>18</v>
      </c>
      <c r="B10" s="21">
        <v>1283</v>
      </c>
      <c r="C10" s="21">
        <v>1203</v>
      </c>
      <c r="D10" s="21">
        <v>1301</v>
      </c>
      <c r="E10" s="31">
        <v>1633</v>
      </c>
      <c r="F10" s="21"/>
      <c r="G10" s="21"/>
      <c r="H10" s="21"/>
      <c r="I10" s="21"/>
      <c r="J10" s="21"/>
      <c r="K10" s="21"/>
      <c r="L10" s="21"/>
      <c r="M10" s="21"/>
      <c r="N10" s="21"/>
      <c r="O10" s="22">
        <f>B10*3</f>
        <v>3849</v>
      </c>
      <c r="P10" s="22">
        <f>C10+D10+E10+F10+G10+H10+I10+J10+K10+L10+M10+N10</f>
        <v>4137</v>
      </c>
      <c r="Q10" s="33">
        <f>(P10*100/O10)-100</f>
        <v>7.4824629773967217</v>
      </c>
      <c r="R10" s="10"/>
      <c r="S10" s="10"/>
    </row>
    <row r="11" spans="1:19" ht="30" customHeight="1" thickBot="1" x14ac:dyDescent="0.3">
      <c r="A11" s="20" t="s">
        <v>19</v>
      </c>
      <c r="B11" s="19">
        <v>351</v>
      </c>
      <c r="C11" s="19">
        <v>213</v>
      </c>
      <c r="D11" s="19">
        <v>223</v>
      </c>
      <c r="E11" s="32">
        <v>192</v>
      </c>
      <c r="F11" s="19"/>
      <c r="G11" s="19"/>
      <c r="H11" s="21"/>
      <c r="I11" s="19"/>
      <c r="J11" s="19"/>
      <c r="K11" s="19"/>
      <c r="L11" s="19"/>
      <c r="M11" s="19"/>
      <c r="N11" s="21"/>
      <c r="O11" s="22">
        <f>B11*3</f>
        <v>1053</v>
      </c>
      <c r="P11" s="22">
        <f>C11+D11+E11+F11+G11+H11+I11+J11+K11+L11+M11+N11</f>
        <v>628</v>
      </c>
      <c r="Q11" s="33">
        <f t="shared" ref="Q11:Q13" si="0">(P11*100/O11)-100</f>
        <v>-40.360873694207029</v>
      </c>
      <c r="R11" s="10"/>
      <c r="S11" s="10"/>
    </row>
    <row r="12" spans="1:19" ht="30" customHeight="1" thickBot="1" x14ac:dyDescent="0.3">
      <c r="A12" s="20" t="s">
        <v>20</v>
      </c>
      <c r="B12" s="21">
        <v>1751</v>
      </c>
      <c r="C12" s="21">
        <v>1552</v>
      </c>
      <c r="D12" s="21">
        <v>1516</v>
      </c>
      <c r="E12" s="31">
        <v>1517</v>
      </c>
      <c r="F12" s="21"/>
      <c r="G12" s="21"/>
      <c r="H12" s="21"/>
      <c r="I12" s="21"/>
      <c r="J12" s="21"/>
      <c r="K12" s="21"/>
      <c r="L12" s="21"/>
      <c r="M12" s="21"/>
      <c r="N12" s="21"/>
      <c r="O12" s="22">
        <f>B12*3</f>
        <v>5253</v>
      </c>
      <c r="P12" s="22">
        <f>C12+D12+E12+F12+G12+H12+I12+J12+K12+L12+M12+N12</f>
        <v>4585</v>
      </c>
      <c r="Q12" s="33">
        <f t="shared" si="0"/>
        <v>-12.716542927850753</v>
      </c>
      <c r="R12" s="10"/>
      <c r="S12" s="10"/>
    </row>
    <row r="13" spans="1:19" ht="30" customHeight="1" thickBot="1" x14ac:dyDescent="0.3">
      <c r="A13" s="20" t="s">
        <v>14</v>
      </c>
      <c r="B13" s="21">
        <f>SUM(B10:B12)</f>
        <v>3385</v>
      </c>
      <c r="C13" s="21">
        <f>SUM(C10:C12)</f>
        <v>2968</v>
      </c>
      <c r="D13" s="21">
        <f>SUM(D10:D12)</f>
        <v>3040</v>
      </c>
      <c r="E13" s="31">
        <f>SUM(E10:E12)</f>
        <v>3342</v>
      </c>
      <c r="F13" s="21"/>
      <c r="G13" s="21"/>
      <c r="H13" s="21"/>
      <c r="I13" s="21"/>
      <c r="J13" s="21"/>
      <c r="K13" s="21"/>
      <c r="L13" s="21"/>
      <c r="M13" s="21"/>
      <c r="N13" s="21"/>
      <c r="O13" s="22">
        <f>B13*3</f>
        <v>10155</v>
      </c>
      <c r="P13" s="22">
        <f>P10+P11+P12</f>
        <v>9350</v>
      </c>
      <c r="Q13" s="33">
        <f t="shared" si="0"/>
        <v>-7.9271294928606579</v>
      </c>
      <c r="R13" s="10"/>
      <c r="S13" s="10"/>
    </row>
    <row r="14" spans="1:19" ht="20.100000000000001" customHeight="1" x14ac:dyDescent="0.25">
      <c r="A14" s="2"/>
    </row>
    <row r="15" spans="1:19" ht="20.100000000000001" customHeight="1" thickBot="1" x14ac:dyDescent="0.3">
      <c r="A15" s="49" t="s">
        <v>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1"/>
      <c r="S15" s="11"/>
    </row>
    <row r="16" spans="1:19" ht="20.100000000000001" customHeight="1" thickBot="1" x14ac:dyDescent="0.3">
      <c r="A16" s="46"/>
      <c r="B16" s="40" t="s">
        <v>1</v>
      </c>
      <c r="C16" s="16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6" t="s">
        <v>8</v>
      </c>
      <c r="J16" s="16" t="s">
        <v>9</v>
      </c>
      <c r="K16" s="16" t="s">
        <v>10</v>
      </c>
      <c r="L16" s="16" t="s">
        <v>11</v>
      </c>
      <c r="M16" s="16" t="s">
        <v>12</v>
      </c>
      <c r="N16" s="16" t="s">
        <v>13</v>
      </c>
      <c r="O16" s="42" t="s">
        <v>14</v>
      </c>
      <c r="P16" s="43"/>
      <c r="Q16" s="44"/>
      <c r="R16" s="9"/>
      <c r="S16" s="9"/>
    </row>
    <row r="17" spans="1:19" ht="27.75" customHeight="1" thickBot="1" x14ac:dyDescent="0.3">
      <c r="A17" s="47"/>
      <c r="B17" s="41"/>
      <c r="C17" s="19" t="s">
        <v>15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16</v>
      </c>
      <c r="P17" s="19" t="s">
        <v>15</v>
      </c>
      <c r="Q17" s="36" t="s">
        <v>17</v>
      </c>
      <c r="R17" s="8"/>
      <c r="S17" s="8"/>
    </row>
    <row r="18" spans="1:19" ht="30" customHeight="1" thickBot="1" x14ac:dyDescent="0.3">
      <c r="A18" s="20" t="s">
        <v>22</v>
      </c>
      <c r="B18" s="21">
        <v>900</v>
      </c>
      <c r="C18" s="21">
        <v>1182</v>
      </c>
      <c r="D18" s="21">
        <v>1056</v>
      </c>
      <c r="E18" s="23">
        <v>1039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f>B18*3</f>
        <v>2700</v>
      </c>
      <c r="P18" s="22">
        <f>C18+D18+E18+F18+G18+H18+I18+J18+K18+L18+M18+N18</f>
        <v>3277</v>
      </c>
      <c r="Q18" s="33">
        <f t="shared" ref="Q18:Q19" si="1">(P18*100/O18)-100</f>
        <v>21.370370370370367</v>
      </c>
      <c r="R18" s="12"/>
      <c r="S18" s="12"/>
    </row>
    <row r="19" spans="1:19" ht="30" customHeight="1" thickBot="1" x14ac:dyDescent="0.3">
      <c r="A19" s="20" t="s">
        <v>14</v>
      </c>
      <c r="B19" s="21">
        <f>SUM(B18)</f>
        <v>900</v>
      </c>
      <c r="C19" s="21">
        <f>SUM(C18)</f>
        <v>1182</v>
      </c>
      <c r="D19" s="21">
        <f>SUM(D18)</f>
        <v>1056</v>
      </c>
      <c r="E19" s="23">
        <v>1039</v>
      </c>
      <c r="F19" s="21"/>
      <c r="G19" s="21"/>
      <c r="H19" s="21"/>
      <c r="I19" s="21"/>
      <c r="J19" s="21"/>
      <c r="K19" s="21"/>
      <c r="L19" s="21"/>
      <c r="M19" s="21"/>
      <c r="N19" s="21"/>
      <c r="O19" s="22">
        <f>B19*3</f>
        <v>2700</v>
      </c>
      <c r="P19" s="22">
        <f>SUM(P18)</f>
        <v>3277</v>
      </c>
      <c r="Q19" s="33">
        <f t="shared" si="1"/>
        <v>21.370370370370367</v>
      </c>
      <c r="R19" s="12"/>
      <c r="S19" s="12"/>
    </row>
    <row r="20" spans="1:19" ht="20.100000000000001" customHeight="1" x14ac:dyDescent="0.25">
      <c r="A20" s="2"/>
    </row>
    <row r="21" spans="1:19" ht="20.100000000000001" customHeight="1" thickBot="1" x14ac:dyDescent="0.3">
      <c r="A21" s="49" t="s">
        <v>23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1"/>
      <c r="S21" s="11"/>
    </row>
    <row r="22" spans="1:19" ht="20.100000000000001" customHeight="1" thickBot="1" x14ac:dyDescent="0.3">
      <c r="A22" s="46"/>
      <c r="B22" s="40" t="s">
        <v>1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6</v>
      </c>
      <c r="H22" s="16" t="s">
        <v>7</v>
      </c>
      <c r="I22" s="16" t="s">
        <v>8</v>
      </c>
      <c r="J22" s="16" t="s">
        <v>9</v>
      </c>
      <c r="K22" s="16" t="s">
        <v>10</v>
      </c>
      <c r="L22" s="16" t="s">
        <v>11</v>
      </c>
      <c r="M22" s="16" t="s">
        <v>12</v>
      </c>
      <c r="N22" s="16" t="s">
        <v>13</v>
      </c>
      <c r="O22" s="42" t="s">
        <v>14</v>
      </c>
      <c r="P22" s="43"/>
      <c r="Q22" s="44"/>
      <c r="R22" s="9"/>
      <c r="S22" s="9"/>
    </row>
    <row r="23" spans="1:19" ht="25.5" customHeight="1" thickBot="1" x14ac:dyDescent="0.3">
      <c r="A23" s="47"/>
      <c r="B23" s="41"/>
      <c r="C23" s="19" t="s">
        <v>15</v>
      </c>
      <c r="D23" s="19" t="s">
        <v>15</v>
      </c>
      <c r="E23" s="19" t="s">
        <v>15</v>
      </c>
      <c r="F23" s="19" t="s">
        <v>15</v>
      </c>
      <c r="G23" s="19" t="s">
        <v>15</v>
      </c>
      <c r="H23" s="19" t="s">
        <v>15</v>
      </c>
      <c r="I23" s="19" t="s">
        <v>15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16</v>
      </c>
      <c r="P23" s="19" t="s">
        <v>15</v>
      </c>
      <c r="Q23" s="35" t="s">
        <v>17</v>
      </c>
      <c r="R23" s="9"/>
      <c r="S23" s="9"/>
    </row>
    <row r="24" spans="1:19" ht="30" customHeight="1" thickBot="1" x14ac:dyDescent="0.3">
      <c r="A24" s="20" t="s">
        <v>24</v>
      </c>
      <c r="B24" s="19">
        <v>90</v>
      </c>
      <c r="C24" s="19">
        <v>82</v>
      </c>
      <c r="D24" s="19">
        <v>98</v>
      </c>
      <c r="E24" s="24">
        <v>98</v>
      </c>
      <c r="F24" s="19"/>
      <c r="G24" s="19"/>
      <c r="H24" s="19"/>
      <c r="I24" s="19"/>
      <c r="J24" s="19"/>
      <c r="K24" s="19"/>
      <c r="L24" s="19"/>
      <c r="M24" s="19"/>
      <c r="N24" s="19"/>
      <c r="O24" s="22">
        <f t="shared" ref="O24:O25" si="2">B24*3</f>
        <v>270</v>
      </c>
      <c r="P24" s="22">
        <f>C24+D24+E24+F24+G24+H24+I24+J24+K24+L24+M24+N24</f>
        <v>278</v>
      </c>
      <c r="Q24" s="33">
        <f t="shared" ref="Q24:Q25" si="3">(P24*100/O24)-100</f>
        <v>2.9629629629629619</v>
      </c>
      <c r="R24" s="12"/>
      <c r="S24" s="12"/>
    </row>
    <row r="25" spans="1:19" ht="30" customHeight="1" thickBot="1" x14ac:dyDescent="0.3">
      <c r="A25" s="20" t="s">
        <v>14</v>
      </c>
      <c r="B25" s="19">
        <f>B24</f>
        <v>90</v>
      </c>
      <c r="C25" s="19">
        <f>SUM(C24)</f>
        <v>82</v>
      </c>
      <c r="D25" s="19">
        <f>SUM(D24)</f>
        <v>98</v>
      </c>
      <c r="E25" s="19">
        <v>98</v>
      </c>
      <c r="F25" s="19"/>
      <c r="G25" s="19"/>
      <c r="H25" s="19"/>
      <c r="I25" s="19"/>
      <c r="J25" s="19"/>
      <c r="K25" s="19"/>
      <c r="L25" s="19"/>
      <c r="M25" s="19"/>
      <c r="N25" s="19"/>
      <c r="O25" s="22">
        <f t="shared" si="2"/>
        <v>270</v>
      </c>
      <c r="P25" s="22">
        <f>C25+D25+E25+F25+G25+H25+I25+J25+K25+L25+M25+N25</f>
        <v>278</v>
      </c>
      <c r="Q25" s="33">
        <f t="shared" si="3"/>
        <v>2.9629629629629619</v>
      </c>
      <c r="R25" s="12"/>
      <c r="S25" s="12"/>
    </row>
    <row r="26" spans="1:19" ht="20.100000000000001" customHeight="1" x14ac:dyDescent="0.25">
      <c r="A26" s="2"/>
    </row>
    <row r="27" spans="1:19" ht="20.100000000000001" customHeight="1" thickBot="1" x14ac:dyDescent="0.3">
      <c r="A27" s="49" t="s">
        <v>25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1"/>
      <c r="S27" s="11"/>
    </row>
    <row r="28" spans="1:19" ht="20.100000000000001" customHeight="1" thickBot="1" x14ac:dyDescent="0.3">
      <c r="A28" s="46"/>
      <c r="B28" s="40" t="s">
        <v>1</v>
      </c>
      <c r="C28" s="16" t="s">
        <v>2</v>
      </c>
      <c r="D28" s="16" t="s">
        <v>3</v>
      </c>
      <c r="E28" s="16" t="s">
        <v>4</v>
      </c>
      <c r="F28" s="16" t="s">
        <v>5</v>
      </c>
      <c r="G28" s="16" t="s">
        <v>6</v>
      </c>
      <c r="H28" s="16" t="s">
        <v>7</v>
      </c>
      <c r="I28" s="16" t="s">
        <v>8</v>
      </c>
      <c r="J28" s="16" t="s">
        <v>9</v>
      </c>
      <c r="K28" s="16" t="s">
        <v>10</v>
      </c>
      <c r="L28" s="16" t="s">
        <v>11</v>
      </c>
      <c r="M28" s="16" t="s">
        <v>12</v>
      </c>
      <c r="N28" s="16" t="s">
        <v>13</v>
      </c>
      <c r="O28" s="42" t="s">
        <v>14</v>
      </c>
      <c r="P28" s="43"/>
      <c r="Q28" s="44"/>
      <c r="R28" s="9"/>
      <c r="S28" s="9"/>
    </row>
    <row r="29" spans="1:19" ht="30.75" customHeight="1" thickBot="1" x14ac:dyDescent="0.3">
      <c r="A29" s="47"/>
      <c r="B29" s="41"/>
      <c r="C29" s="19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16</v>
      </c>
      <c r="P29" s="19" t="s">
        <v>15</v>
      </c>
      <c r="Q29" s="35" t="s">
        <v>17</v>
      </c>
      <c r="R29" s="9"/>
      <c r="S29" s="9"/>
    </row>
    <row r="30" spans="1:19" ht="30" customHeight="1" thickBot="1" x14ac:dyDescent="0.3">
      <c r="A30" s="20" t="s">
        <v>26</v>
      </c>
      <c r="B30" s="19">
        <v>170</v>
      </c>
      <c r="C30" s="19">
        <v>154</v>
      </c>
      <c r="D30" s="19">
        <v>141</v>
      </c>
      <c r="E30" s="19">
        <v>135</v>
      </c>
      <c r="F30" s="19"/>
      <c r="G30" s="19"/>
      <c r="H30" s="19"/>
      <c r="I30" s="19"/>
      <c r="J30" s="19"/>
      <c r="K30" s="19"/>
      <c r="L30" s="19"/>
      <c r="M30" s="19"/>
      <c r="N30" s="19"/>
      <c r="O30" s="22">
        <f t="shared" ref="O30:O31" si="4">B30*3</f>
        <v>510</v>
      </c>
      <c r="P30" s="22">
        <f>C30+D30+E30+F30+G30+H30+I30+J30+K30+L30+M30+N30</f>
        <v>430</v>
      </c>
      <c r="Q30" s="33">
        <f t="shared" ref="Q30:Q31" si="5">(P30*100/O30)-100</f>
        <v>-15.686274509803923</v>
      </c>
      <c r="R30" s="13"/>
      <c r="S30" s="13"/>
    </row>
    <row r="31" spans="1:19" ht="30" customHeight="1" thickBot="1" x14ac:dyDescent="0.3">
      <c r="A31" s="20" t="s">
        <v>14</v>
      </c>
      <c r="B31" s="19">
        <v>170</v>
      </c>
      <c r="C31" s="19">
        <f>SUM(C30)</f>
        <v>154</v>
      </c>
      <c r="D31" s="19">
        <f>SUM(D30)</f>
        <v>141</v>
      </c>
      <c r="E31" s="19">
        <v>135</v>
      </c>
      <c r="F31" s="19"/>
      <c r="G31" s="19"/>
      <c r="H31" s="19"/>
      <c r="I31" s="19"/>
      <c r="J31" s="19"/>
      <c r="K31" s="19"/>
      <c r="L31" s="19"/>
      <c r="M31" s="19"/>
      <c r="N31" s="19"/>
      <c r="O31" s="22">
        <f t="shared" si="4"/>
        <v>510</v>
      </c>
      <c r="P31" s="22">
        <f>C31+D31+E31+F31+G31+H31+I31+J31+K31+L31+M31+N31</f>
        <v>430</v>
      </c>
      <c r="Q31" s="33">
        <f t="shared" si="5"/>
        <v>-15.686274509803923</v>
      </c>
      <c r="R31" s="13"/>
      <c r="S31" s="13"/>
    </row>
    <row r="32" spans="1:19" ht="20.100000000000001" customHeight="1" x14ac:dyDescent="0.25">
      <c r="A32" s="2"/>
      <c r="C32" s="3" t="s">
        <v>32</v>
      </c>
    </row>
    <row r="33" spans="1:19" ht="15.75" thickBot="1" x14ac:dyDescent="0.3">
      <c r="A33" s="3" t="s">
        <v>33</v>
      </c>
    </row>
    <row r="34" spans="1:19" ht="22.5" customHeight="1" thickBot="1" x14ac:dyDescent="0.3">
      <c r="A34" s="38"/>
      <c r="B34" s="40" t="s">
        <v>1</v>
      </c>
      <c r="C34" s="17" t="s">
        <v>2</v>
      </c>
      <c r="D34" s="16" t="s">
        <v>3</v>
      </c>
      <c r="E34" s="16" t="s">
        <v>4</v>
      </c>
      <c r="F34" s="16" t="s">
        <v>5</v>
      </c>
      <c r="G34" s="16" t="s">
        <v>6</v>
      </c>
      <c r="H34" s="16" t="s">
        <v>7</v>
      </c>
      <c r="I34" s="16" t="s">
        <v>8</v>
      </c>
      <c r="J34" s="16" t="s">
        <v>9</v>
      </c>
      <c r="K34" s="16" t="s">
        <v>10</v>
      </c>
      <c r="L34" s="16" t="s">
        <v>11</v>
      </c>
      <c r="M34" s="16" t="s">
        <v>12</v>
      </c>
      <c r="N34" s="16" t="s">
        <v>13</v>
      </c>
      <c r="O34" s="42" t="s">
        <v>14</v>
      </c>
      <c r="P34" s="43"/>
      <c r="Q34" s="44"/>
      <c r="R34" s="9"/>
      <c r="S34" s="9"/>
    </row>
    <row r="35" spans="1:19" ht="51" customHeight="1" thickBot="1" x14ac:dyDescent="0.3">
      <c r="A35" s="39"/>
      <c r="B35" s="41"/>
      <c r="C35" s="17" t="s">
        <v>15</v>
      </c>
      <c r="D35" s="19" t="s">
        <v>15</v>
      </c>
      <c r="E35" s="18" t="s">
        <v>15</v>
      </c>
      <c r="F35" s="18" t="s">
        <v>15</v>
      </c>
      <c r="G35" s="18" t="s">
        <v>15</v>
      </c>
      <c r="H35" s="18" t="s">
        <v>15</v>
      </c>
      <c r="I35" s="18" t="s">
        <v>15</v>
      </c>
      <c r="J35" s="18" t="s">
        <v>15</v>
      </c>
      <c r="K35" s="18" t="s">
        <v>15</v>
      </c>
      <c r="L35" s="18" t="s">
        <v>15</v>
      </c>
      <c r="M35" s="18" t="s">
        <v>15</v>
      </c>
      <c r="N35" s="18" t="s">
        <v>15</v>
      </c>
      <c r="O35" s="19" t="s">
        <v>16</v>
      </c>
      <c r="P35" s="19" t="s">
        <v>15</v>
      </c>
      <c r="Q35" s="35" t="s">
        <v>17</v>
      </c>
      <c r="R35" s="9"/>
      <c r="S35" s="9"/>
    </row>
    <row r="36" spans="1:19" ht="30" customHeight="1" thickBot="1" x14ac:dyDescent="0.3">
      <c r="A36" s="20" t="s">
        <v>34</v>
      </c>
      <c r="B36" s="18">
        <v>192</v>
      </c>
      <c r="C36" s="19">
        <v>220</v>
      </c>
      <c r="D36" s="19">
        <v>118</v>
      </c>
      <c r="E36" s="19">
        <v>233</v>
      </c>
      <c r="F36" s="19"/>
      <c r="G36" s="19"/>
      <c r="H36" s="19"/>
      <c r="I36" s="19"/>
      <c r="J36" s="19"/>
      <c r="K36" s="19"/>
      <c r="L36" s="19"/>
      <c r="M36" s="19"/>
      <c r="N36" s="19"/>
      <c r="O36" s="22">
        <f t="shared" ref="O36:O53" si="6">B36*3</f>
        <v>576</v>
      </c>
      <c r="P36" s="25">
        <f>C36+D36+E36+F36+G36+H36+I36+J36+K36+L36+M36+N36</f>
        <v>571</v>
      </c>
      <c r="Q36" s="33">
        <f t="shared" ref="Q36:Q54" si="7">(P36*100/O36)-100</f>
        <v>-0.86805555555555713</v>
      </c>
      <c r="R36" s="14"/>
      <c r="S36" s="14"/>
    </row>
    <row r="37" spans="1:19" ht="30" customHeight="1" thickBot="1" x14ac:dyDescent="0.3">
      <c r="A37" s="20" t="s">
        <v>35</v>
      </c>
      <c r="B37" s="19">
        <v>208</v>
      </c>
      <c r="C37" s="19">
        <v>230</v>
      </c>
      <c r="D37" s="19">
        <v>216</v>
      </c>
      <c r="E37" s="19">
        <v>26</v>
      </c>
      <c r="F37" s="19"/>
      <c r="G37" s="19"/>
      <c r="H37" s="19"/>
      <c r="I37" s="19"/>
      <c r="J37" s="19"/>
      <c r="K37" s="19"/>
      <c r="L37" s="19"/>
      <c r="M37" s="19"/>
      <c r="N37" s="19"/>
      <c r="O37" s="22">
        <f t="shared" si="6"/>
        <v>624</v>
      </c>
      <c r="P37" s="25">
        <f t="shared" ref="P37:P38" si="8">C37+D37+E37+F37+G37+H37+I37+J37+K37+L37+M37+N37</f>
        <v>472</v>
      </c>
      <c r="Q37" s="33">
        <f t="shared" si="7"/>
        <v>-24.358974358974365</v>
      </c>
      <c r="R37" s="14"/>
      <c r="S37" s="14"/>
    </row>
    <row r="38" spans="1:19" ht="30" customHeight="1" thickBot="1" x14ac:dyDescent="0.3">
      <c r="A38" s="27" t="s">
        <v>36</v>
      </c>
      <c r="B38" s="26">
        <f>B36+B37</f>
        <v>400</v>
      </c>
      <c r="C38" s="26">
        <f>SUM(C36:C37)</f>
        <v>450</v>
      </c>
      <c r="D38" s="26">
        <f>SUM(D36:D37)</f>
        <v>334</v>
      </c>
      <c r="E38" s="26">
        <f>SUM(E36:E37)</f>
        <v>259</v>
      </c>
      <c r="F38" s="26"/>
      <c r="G38" s="26"/>
      <c r="H38" s="26"/>
      <c r="I38" s="26"/>
      <c r="J38" s="26"/>
      <c r="K38" s="26"/>
      <c r="L38" s="26"/>
      <c r="M38" s="26"/>
      <c r="N38" s="26"/>
      <c r="O38" s="22">
        <f t="shared" si="6"/>
        <v>1200</v>
      </c>
      <c r="P38" s="25">
        <f t="shared" si="8"/>
        <v>1043</v>
      </c>
      <c r="Q38" s="33">
        <f t="shared" si="7"/>
        <v>-13.083333333333329</v>
      </c>
      <c r="R38" s="14"/>
      <c r="S38" s="14"/>
    </row>
    <row r="39" spans="1:19" ht="30" customHeight="1" thickBot="1" x14ac:dyDescent="0.3">
      <c r="A39" s="20" t="s">
        <v>37</v>
      </c>
      <c r="B39" s="19">
        <v>48</v>
      </c>
      <c r="C39" s="19">
        <v>32</v>
      </c>
      <c r="D39" s="19">
        <v>29</v>
      </c>
      <c r="E39" s="19">
        <v>42</v>
      </c>
      <c r="F39" s="19"/>
      <c r="G39" s="19"/>
      <c r="H39" s="19"/>
      <c r="I39" s="19"/>
      <c r="J39" s="19"/>
      <c r="K39" s="19"/>
      <c r="L39" s="19"/>
      <c r="M39" s="19"/>
      <c r="N39" s="19"/>
      <c r="O39" s="22">
        <f t="shared" si="6"/>
        <v>144</v>
      </c>
      <c r="P39" s="25">
        <f>C39+D39+E39+F39+G39+H39+I39+J39+K39+L39+M39+N39</f>
        <v>103</v>
      </c>
      <c r="Q39" s="33">
        <f t="shared" si="7"/>
        <v>-28.472222222222229</v>
      </c>
      <c r="R39" s="14"/>
      <c r="S39" s="14"/>
    </row>
    <row r="40" spans="1:19" ht="30" customHeight="1" thickBot="1" x14ac:dyDescent="0.3">
      <c r="A40" s="20" t="s">
        <v>38</v>
      </c>
      <c r="B40" s="19">
        <v>72</v>
      </c>
      <c r="C40" s="19">
        <v>8</v>
      </c>
      <c r="D40" s="19">
        <v>25</v>
      </c>
      <c r="E40" s="19">
        <v>51</v>
      </c>
      <c r="F40" s="19"/>
      <c r="G40" s="19"/>
      <c r="H40" s="19"/>
      <c r="I40" s="19"/>
      <c r="J40" s="19"/>
      <c r="K40" s="19"/>
      <c r="L40" s="19"/>
      <c r="M40" s="19"/>
      <c r="N40" s="19"/>
      <c r="O40" s="22">
        <f t="shared" si="6"/>
        <v>216</v>
      </c>
      <c r="P40" s="25">
        <f t="shared" ref="P40:P42" si="9">C40+D40+E40+F40+G40+H40+I40+J40+K40+L40+M40+N40</f>
        <v>84</v>
      </c>
      <c r="Q40" s="33">
        <f t="shared" si="7"/>
        <v>-61.111111111111114</v>
      </c>
      <c r="R40" s="14"/>
      <c r="S40" s="14"/>
    </row>
    <row r="41" spans="1:19" ht="30" customHeight="1" thickBot="1" x14ac:dyDescent="0.3">
      <c r="A41" s="20" t="s">
        <v>39</v>
      </c>
      <c r="B41" s="19">
        <v>240</v>
      </c>
      <c r="C41" s="19">
        <v>215</v>
      </c>
      <c r="D41" s="19">
        <v>238</v>
      </c>
      <c r="E41" s="19">
        <v>267</v>
      </c>
      <c r="F41" s="19"/>
      <c r="G41" s="19"/>
      <c r="H41" s="19"/>
      <c r="I41" s="19"/>
      <c r="J41" s="19"/>
      <c r="K41" s="19"/>
      <c r="L41" s="19"/>
      <c r="M41" s="19"/>
      <c r="N41" s="19"/>
      <c r="O41" s="22">
        <f t="shared" si="6"/>
        <v>720</v>
      </c>
      <c r="P41" s="25">
        <f t="shared" si="9"/>
        <v>720</v>
      </c>
      <c r="Q41" s="33">
        <f t="shared" si="7"/>
        <v>0</v>
      </c>
      <c r="R41" s="14"/>
      <c r="S41" s="14"/>
    </row>
    <row r="42" spans="1:19" ht="30" customHeight="1" thickBot="1" x14ac:dyDescent="0.3">
      <c r="A42" s="27" t="s">
        <v>40</v>
      </c>
      <c r="B42" s="26">
        <f>SUM(B39:B41)</f>
        <v>360</v>
      </c>
      <c r="C42" s="26">
        <f>SUM(C39:C41)</f>
        <v>255</v>
      </c>
      <c r="D42" s="26">
        <f>SUM(D39:D41)</f>
        <v>292</v>
      </c>
      <c r="E42" s="26">
        <f>SUM(E39:E41)</f>
        <v>360</v>
      </c>
      <c r="F42" s="26"/>
      <c r="G42" s="26"/>
      <c r="H42" s="26"/>
      <c r="I42" s="26"/>
      <c r="J42" s="26"/>
      <c r="K42" s="26"/>
      <c r="L42" s="26"/>
      <c r="M42" s="26"/>
      <c r="N42" s="26"/>
      <c r="O42" s="22">
        <f t="shared" si="6"/>
        <v>1080</v>
      </c>
      <c r="P42" s="25">
        <f t="shared" si="9"/>
        <v>907</v>
      </c>
      <c r="Q42" s="33">
        <f t="shared" si="7"/>
        <v>-16.018518518518519</v>
      </c>
      <c r="R42" s="14"/>
      <c r="S42" s="14"/>
    </row>
    <row r="43" spans="1:19" ht="30" customHeight="1" thickBot="1" x14ac:dyDescent="0.3">
      <c r="A43" s="20" t="s">
        <v>41</v>
      </c>
      <c r="B43" s="19">
        <v>103</v>
      </c>
      <c r="C43" s="19">
        <v>84</v>
      </c>
      <c r="D43" s="19">
        <v>112</v>
      </c>
      <c r="E43" s="19">
        <v>89</v>
      </c>
      <c r="F43" s="19"/>
      <c r="G43" s="19"/>
      <c r="H43" s="19"/>
      <c r="I43" s="19"/>
      <c r="J43" s="19"/>
      <c r="K43" s="19"/>
      <c r="L43" s="19"/>
      <c r="M43" s="19"/>
      <c r="N43" s="19"/>
      <c r="O43" s="22">
        <f t="shared" si="6"/>
        <v>309</v>
      </c>
      <c r="P43" s="25">
        <f>C43+D43+E43+F43+G43+H43+I43+J43+K43+L43+M43+N43</f>
        <v>285</v>
      </c>
      <c r="Q43" s="33">
        <f t="shared" si="7"/>
        <v>-7.7669902912621325</v>
      </c>
      <c r="R43" s="14"/>
      <c r="S43" s="14"/>
    </row>
    <row r="44" spans="1:19" ht="30" customHeight="1" thickBot="1" x14ac:dyDescent="0.3">
      <c r="A44" s="28" t="s">
        <v>29</v>
      </c>
      <c r="B44" s="24">
        <v>48</v>
      </c>
      <c r="C44" s="24">
        <v>33</v>
      </c>
      <c r="D44" s="24">
        <v>35</v>
      </c>
      <c r="E44" s="24">
        <v>38</v>
      </c>
      <c r="F44" s="24"/>
      <c r="G44" s="24"/>
      <c r="H44" s="24"/>
      <c r="I44" s="24"/>
      <c r="J44" s="24"/>
      <c r="K44" s="24"/>
      <c r="L44" s="24"/>
      <c r="M44" s="24"/>
      <c r="N44" s="24"/>
      <c r="O44" s="22">
        <f t="shared" si="6"/>
        <v>144</v>
      </c>
      <c r="P44" s="25">
        <f t="shared" ref="P44:P54" si="10">C44+D44+E44+F44+G44+H44+I44+J44+K44+L44+M44+N44</f>
        <v>106</v>
      </c>
      <c r="Q44" s="33">
        <f t="shared" si="7"/>
        <v>-26.388888888888886</v>
      </c>
      <c r="R44" s="15"/>
      <c r="S44" s="15"/>
    </row>
    <row r="45" spans="1:19" ht="30" customHeight="1" thickBot="1" x14ac:dyDescent="0.3">
      <c r="A45" s="28" t="s">
        <v>42</v>
      </c>
      <c r="B45" s="24">
        <v>34</v>
      </c>
      <c r="C45" s="24">
        <v>65</v>
      </c>
      <c r="D45" s="24">
        <v>93</v>
      </c>
      <c r="E45" s="24">
        <v>62</v>
      </c>
      <c r="F45" s="24"/>
      <c r="G45" s="24"/>
      <c r="H45" s="24"/>
      <c r="I45" s="24"/>
      <c r="J45" s="24"/>
      <c r="K45" s="24"/>
      <c r="L45" s="24"/>
      <c r="M45" s="24"/>
      <c r="N45" s="24"/>
      <c r="O45" s="22">
        <f t="shared" si="6"/>
        <v>102</v>
      </c>
      <c r="P45" s="25">
        <f t="shared" si="10"/>
        <v>220</v>
      </c>
      <c r="Q45" s="33">
        <f t="shared" si="7"/>
        <v>115.68627450980392</v>
      </c>
      <c r="R45" s="15"/>
      <c r="S45" s="15"/>
    </row>
    <row r="46" spans="1:19" ht="30" customHeight="1" thickBot="1" x14ac:dyDescent="0.3">
      <c r="A46" s="29" t="s">
        <v>43</v>
      </c>
      <c r="B46" s="30">
        <f>B43+B44+B45</f>
        <v>185</v>
      </c>
      <c r="C46" s="30">
        <f>SUM(C43:C45)</f>
        <v>182</v>
      </c>
      <c r="D46" s="30">
        <f>SUM(D43:D45)</f>
        <v>240</v>
      </c>
      <c r="E46" s="30">
        <f>SUM(E43:E45)</f>
        <v>189</v>
      </c>
      <c r="F46" s="30"/>
      <c r="G46" s="30"/>
      <c r="H46" s="30"/>
      <c r="I46" s="30"/>
      <c r="J46" s="30"/>
      <c r="K46" s="30"/>
      <c r="L46" s="30"/>
      <c r="M46" s="30"/>
      <c r="N46" s="30"/>
      <c r="O46" s="22">
        <f t="shared" si="6"/>
        <v>555</v>
      </c>
      <c r="P46" s="25">
        <f t="shared" si="10"/>
        <v>611</v>
      </c>
      <c r="Q46" s="33">
        <f t="shared" si="7"/>
        <v>10.090090090090087</v>
      </c>
      <c r="R46" s="15"/>
      <c r="S46" s="15"/>
    </row>
    <row r="47" spans="1:19" ht="30" customHeight="1" thickBot="1" x14ac:dyDescent="0.3">
      <c r="A47" s="28" t="s">
        <v>44</v>
      </c>
      <c r="B47" s="24">
        <v>206</v>
      </c>
      <c r="C47" s="24">
        <v>213</v>
      </c>
      <c r="D47" s="24">
        <v>111</v>
      </c>
      <c r="E47" s="24">
        <v>117</v>
      </c>
      <c r="F47" s="24"/>
      <c r="G47" s="24"/>
      <c r="H47" s="24"/>
      <c r="I47" s="24"/>
      <c r="J47" s="24"/>
      <c r="K47" s="24"/>
      <c r="L47" s="24"/>
      <c r="M47" s="24"/>
      <c r="N47" s="24"/>
      <c r="O47" s="22">
        <f t="shared" si="6"/>
        <v>618</v>
      </c>
      <c r="P47" s="25">
        <f t="shared" si="10"/>
        <v>441</v>
      </c>
      <c r="Q47" s="33">
        <f t="shared" si="7"/>
        <v>-28.640776699029132</v>
      </c>
      <c r="R47" s="15"/>
      <c r="S47" s="15"/>
    </row>
    <row r="48" spans="1:19" ht="30" customHeight="1" thickBot="1" x14ac:dyDescent="0.3">
      <c r="A48" s="28" t="s">
        <v>45</v>
      </c>
      <c r="B48" s="24">
        <v>16</v>
      </c>
      <c r="C48" s="24">
        <v>8</v>
      </c>
      <c r="D48" s="24">
        <v>15</v>
      </c>
      <c r="E48" s="24">
        <v>10</v>
      </c>
      <c r="F48" s="24"/>
      <c r="G48" s="24"/>
      <c r="H48" s="24"/>
      <c r="I48" s="24"/>
      <c r="J48" s="24"/>
      <c r="K48" s="24"/>
      <c r="L48" s="24"/>
      <c r="M48" s="24"/>
      <c r="N48" s="24"/>
      <c r="O48" s="22">
        <f t="shared" si="6"/>
        <v>48</v>
      </c>
      <c r="P48" s="25">
        <f t="shared" si="10"/>
        <v>33</v>
      </c>
      <c r="Q48" s="33">
        <f t="shared" si="7"/>
        <v>-31.25</v>
      </c>
      <c r="R48" s="15"/>
      <c r="S48" s="15"/>
    </row>
    <row r="49" spans="1:19" ht="30" customHeight="1" thickBot="1" x14ac:dyDescent="0.3">
      <c r="A49" s="28" t="s">
        <v>46</v>
      </c>
      <c r="B49" s="24">
        <v>13</v>
      </c>
      <c r="C49" s="24">
        <v>49</v>
      </c>
      <c r="D49" s="24">
        <v>44</v>
      </c>
      <c r="E49" s="24">
        <v>44</v>
      </c>
      <c r="F49" s="24"/>
      <c r="G49" s="24"/>
      <c r="H49" s="24"/>
      <c r="I49" s="24"/>
      <c r="J49" s="24"/>
      <c r="K49" s="24"/>
      <c r="L49" s="24"/>
      <c r="M49" s="24"/>
      <c r="N49" s="24"/>
      <c r="O49" s="22">
        <f t="shared" si="6"/>
        <v>39</v>
      </c>
      <c r="P49" s="25">
        <f t="shared" si="10"/>
        <v>137</v>
      </c>
      <c r="Q49" s="33">
        <f t="shared" si="7"/>
        <v>251.28205128205127</v>
      </c>
      <c r="R49" s="15"/>
      <c r="S49" s="15"/>
    </row>
    <row r="50" spans="1:19" ht="30" customHeight="1" thickBot="1" x14ac:dyDescent="0.3">
      <c r="A50" s="28" t="s">
        <v>47</v>
      </c>
      <c r="B50" s="24">
        <v>108</v>
      </c>
      <c r="C50" s="24">
        <v>81</v>
      </c>
      <c r="D50" s="24">
        <v>102</v>
      </c>
      <c r="E50" s="24">
        <v>110</v>
      </c>
      <c r="F50" s="24"/>
      <c r="G50" s="24"/>
      <c r="H50" s="24"/>
      <c r="I50" s="24"/>
      <c r="J50" s="24"/>
      <c r="K50" s="24"/>
      <c r="L50" s="24"/>
      <c r="M50" s="24"/>
      <c r="N50" s="24"/>
      <c r="O50" s="22">
        <f t="shared" si="6"/>
        <v>324</v>
      </c>
      <c r="P50" s="25">
        <f t="shared" si="10"/>
        <v>293</v>
      </c>
      <c r="Q50" s="33">
        <f t="shared" si="7"/>
        <v>-9.5679012345678984</v>
      </c>
      <c r="R50" s="15"/>
      <c r="S50" s="15"/>
    </row>
    <row r="51" spans="1:19" ht="30" customHeight="1" thickBot="1" x14ac:dyDescent="0.3">
      <c r="A51" s="28" t="s">
        <v>48</v>
      </c>
      <c r="B51" s="24">
        <v>60</v>
      </c>
      <c r="C51" s="24">
        <v>38</v>
      </c>
      <c r="D51" s="24">
        <v>34</v>
      </c>
      <c r="E51" s="24">
        <v>36</v>
      </c>
      <c r="F51" s="24"/>
      <c r="G51" s="24"/>
      <c r="H51" s="24"/>
      <c r="I51" s="24"/>
      <c r="J51" s="24"/>
      <c r="K51" s="24"/>
      <c r="L51" s="24"/>
      <c r="M51" s="24"/>
      <c r="N51" s="24"/>
      <c r="O51" s="22">
        <f t="shared" si="6"/>
        <v>180</v>
      </c>
      <c r="P51" s="25">
        <f t="shared" si="10"/>
        <v>108</v>
      </c>
      <c r="Q51" s="33">
        <f t="shared" si="7"/>
        <v>-40</v>
      </c>
      <c r="R51" s="15"/>
      <c r="S51" s="15"/>
    </row>
    <row r="52" spans="1:19" ht="30" customHeight="1" thickBot="1" x14ac:dyDescent="0.3">
      <c r="A52" s="28" t="s">
        <v>49</v>
      </c>
      <c r="B52" s="24">
        <v>55</v>
      </c>
      <c r="C52" s="24">
        <v>27</v>
      </c>
      <c r="D52" s="24">
        <v>40</v>
      </c>
      <c r="E52" s="24">
        <v>42</v>
      </c>
      <c r="F52" s="24"/>
      <c r="G52" s="24"/>
      <c r="H52" s="24"/>
      <c r="I52" s="24"/>
      <c r="J52" s="24"/>
      <c r="K52" s="24"/>
      <c r="L52" s="24"/>
      <c r="M52" s="24"/>
      <c r="N52" s="24"/>
      <c r="O52" s="22">
        <f t="shared" si="6"/>
        <v>165</v>
      </c>
      <c r="P52" s="25">
        <f t="shared" si="10"/>
        <v>109</v>
      </c>
      <c r="Q52" s="33">
        <f t="shared" si="7"/>
        <v>-33.939393939393938</v>
      </c>
      <c r="R52" s="15"/>
      <c r="S52" s="15"/>
    </row>
    <row r="53" spans="1:19" ht="30" customHeight="1" thickBot="1" x14ac:dyDescent="0.3">
      <c r="A53" s="29" t="s">
        <v>27</v>
      </c>
      <c r="B53" s="30">
        <f>B47+B48+B49+B50+B51+B52</f>
        <v>458</v>
      </c>
      <c r="C53" s="30">
        <f>SUM(C47:C52)</f>
        <v>416</v>
      </c>
      <c r="D53" s="30">
        <f>SUM(D47:D52)</f>
        <v>346</v>
      </c>
      <c r="E53" s="30">
        <f>SUM(E47:E52)</f>
        <v>359</v>
      </c>
      <c r="F53" s="30"/>
      <c r="G53" s="30"/>
      <c r="H53" s="30"/>
      <c r="I53" s="30"/>
      <c r="J53" s="30"/>
      <c r="K53" s="30"/>
      <c r="L53" s="30"/>
      <c r="M53" s="30"/>
      <c r="N53" s="30"/>
      <c r="O53" s="22">
        <f t="shared" si="6"/>
        <v>1374</v>
      </c>
      <c r="P53" s="25">
        <f t="shared" si="10"/>
        <v>1121</v>
      </c>
      <c r="Q53" s="33">
        <f t="shared" si="7"/>
        <v>-18.413391557496368</v>
      </c>
      <c r="R53" s="15"/>
      <c r="S53" s="15"/>
    </row>
    <row r="54" spans="1:19" ht="30" customHeight="1" thickBot="1" x14ac:dyDescent="0.3">
      <c r="A54" s="28" t="s">
        <v>14</v>
      </c>
      <c r="B54" s="25">
        <f>B38+B42+B46+B53</f>
        <v>1403</v>
      </c>
      <c r="C54" s="25">
        <f>C38+C42+C46+C53</f>
        <v>1303</v>
      </c>
      <c r="D54" s="25">
        <f>D38+D42+D46+D53</f>
        <v>1212</v>
      </c>
      <c r="E54" s="25">
        <f>E38+E42+E46+E53</f>
        <v>1167</v>
      </c>
      <c r="F54" s="25"/>
      <c r="G54" s="25"/>
      <c r="H54" s="25"/>
      <c r="I54" s="25"/>
      <c r="J54" s="25"/>
      <c r="K54" s="25"/>
      <c r="L54" s="25"/>
      <c r="M54" s="25"/>
      <c r="N54" s="25"/>
      <c r="O54" s="25">
        <f>B54*3</f>
        <v>4209</v>
      </c>
      <c r="P54" s="25">
        <f t="shared" si="10"/>
        <v>3682</v>
      </c>
      <c r="Q54" s="33">
        <f t="shared" si="7"/>
        <v>-12.520788785934897</v>
      </c>
      <c r="R54" s="15"/>
      <c r="S54" s="15"/>
    </row>
    <row r="55" spans="1:19" x14ac:dyDescent="0.25">
      <c r="A55" s="2"/>
      <c r="B55" s="4"/>
      <c r="C55" s="4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4"/>
      <c r="P55" s="5"/>
      <c r="Q55" s="37"/>
      <c r="R55" s="6"/>
      <c r="S55" s="6"/>
    </row>
    <row r="56" spans="1:19" x14ac:dyDescent="0.25">
      <c r="A56" t="s">
        <v>30</v>
      </c>
    </row>
    <row r="57" spans="1:19" x14ac:dyDescent="0.25">
      <c r="A57" t="s">
        <v>31</v>
      </c>
    </row>
  </sheetData>
  <mergeCells count="20">
    <mergeCell ref="A4:Q4"/>
    <mergeCell ref="O28:Q28"/>
    <mergeCell ref="A28:A29"/>
    <mergeCell ref="B28:B29"/>
    <mergeCell ref="A6:D6"/>
    <mergeCell ref="A8:A9"/>
    <mergeCell ref="A21:Q21"/>
    <mergeCell ref="O8:Q8"/>
    <mergeCell ref="B8:B9"/>
    <mergeCell ref="A15:Q15"/>
    <mergeCell ref="A27:Q27"/>
    <mergeCell ref="O22:Q22"/>
    <mergeCell ref="A22:A23"/>
    <mergeCell ref="A16:A17"/>
    <mergeCell ref="A34:A35"/>
    <mergeCell ref="B16:B17"/>
    <mergeCell ref="B34:B35"/>
    <mergeCell ref="O16:Q16"/>
    <mergeCell ref="B22:B23"/>
    <mergeCell ref="O34:Q34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1" fitToWidth="0" orientation="portrait" r:id="rId1"/>
  <colBreaks count="1" manualBreakCount="1">
    <brk id="17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Veronice Santos Ferraz Amurin</cp:lastModifiedBy>
  <cp:revision/>
  <cp:lastPrinted>2024-03-11T21:12:16Z</cp:lastPrinted>
  <dcterms:created xsi:type="dcterms:W3CDTF">2020-12-14T19:05:34Z</dcterms:created>
  <dcterms:modified xsi:type="dcterms:W3CDTF">2024-04-11T13:14:12Z</dcterms:modified>
  <cp:category/>
  <cp:contentStatus/>
</cp:coreProperties>
</file>